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LUMNOS" sheetId="1" r:id="rId1"/>
    <sheet name="PAUTA" sheetId="2" r:id="rId2"/>
  </sheets>
  <definedNames>
    <definedName name="OA">PAUTA!$A$2:$A$42</definedName>
    <definedName name="OBJETIVO">PAUTA!$A$3:$A$42</definedName>
  </definedNames>
  <calcPr calcId="144525"/>
</workbook>
</file>

<file path=xl/calcChain.xml><?xml version="1.0" encoding="utf-8"?>
<calcChain xmlns="http://schemas.openxmlformats.org/spreadsheetml/2006/main">
  <c r="B3" i="2" l="1"/>
  <c r="AT58" i="1" l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G58" i="1"/>
  <c r="F58" i="1"/>
  <c r="E58" i="1"/>
  <c r="D58" i="1"/>
  <c r="C58" i="1"/>
  <c r="H58" i="1"/>
  <c r="B58" i="1"/>
  <c r="A53" i="1" l="1"/>
  <c r="A54" i="1"/>
  <c r="A55" i="1"/>
  <c r="A56" i="1"/>
  <c r="A52" i="1"/>
  <c r="A47" i="1"/>
  <c r="A48" i="1"/>
  <c r="A49" i="1"/>
  <c r="A50" i="1"/>
  <c r="A46" i="1"/>
  <c r="A41" i="1"/>
  <c r="A42" i="1"/>
  <c r="A43" i="1"/>
  <c r="A44" i="1"/>
  <c r="A40" i="1"/>
  <c r="A35" i="1"/>
  <c r="A36" i="1"/>
  <c r="A37" i="1"/>
  <c r="A38" i="1"/>
  <c r="A34" i="1"/>
  <c r="A29" i="1"/>
  <c r="A30" i="1"/>
  <c r="A31" i="1"/>
  <c r="A32" i="1"/>
  <c r="A28" i="1"/>
  <c r="A23" i="1"/>
  <c r="A24" i="1"/>
  <c r="A25" i="1"/>
  <c r="A26" i="1"/>
  <c r="A22" i="1"/>
  <c r="A17" i="1"/>
  <c r="A18" i="1"/>
  <c r="A19" i="1"/>
  <c r="A20" i="1"/>
  <c r="A16" i="1"/>
  <c r="A11" i="1"/>
  <c r="A12" i="1"/>
  <c r="A13" i="1"/>
  <c r="A14" i="1"/>
  <c r="A10" i="1"/>
  <c r="A5" i="1"/>
  <c r="A6" i="1"/>
  <c r="A7" i="1"/>
  <c r="A8" i="1"/>
  <c r="A4" i="1"/>
  <c r="AV10" i="1" l="1"/>
  <c r="AV11" i="1"/>
  <c r="B42" i="2" l="1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AV30" i="1" l="1"/>
  <c r="AV56" i="1"/>
  <c r="AV55" i="1"/>
  <c r="AV54" i="1"/>
  <c r="AV53" i="1"/>
  <c r="AV52" i="1"/>
  <c r="AV50" i="1"/>
  <c r="AV49" i="1"/>
  <c r="AV48" i="1"/>
  <c r="AV47" i="1"/>
  <c r="AV46" i="1"/>
  <c r="AV44" i="1"/>
  <c r="AV43" i="1"/>
  <c r="AV42" i="1"/>
  <c r="AV41" i="1"/>
  <c r="AV40" i="1"/>
  <c r="AV38" i="1"/>
  <c r="AV37" i="1"/>
  <c r="AV36" i="1"/>
  <c r="AV35" i="1"/>
  <c r="AV34" i="1"/>
  <c r="AV32" i="1"/>
  <c r="AV31" i="1"/>
  <c r="AV29" i="1"/>
  <c r="AV28" i="1"/>
  <c r="AV26" i="1"/>
  <c r="AV25" i="1"/>
  <c r="AV24" i="1"/>
  <c r="AV23" i="1"/>
  <c r="AV22" i="1"/>
  <c r="AV20" i="1"/>
  <c r="AV19" i="1"/>
  <c r="AV18" i="1"/>
  <c r="AV17" i="1"/>
  <c r="AV16" i="1"/>
  <c r="AV14" i="1"/>
  <c r="AV13" i="1"/>
  <c r="AV12" i="1" l="1"/>
  <c r="AV7" i="1" l="1"/>
  <c r="AV8" i="1"/>
  <c r="AV6" i="1"/>
  <c r="AV5" i="1"/>
  <c r="AV4" i="1"/>
  <c r="H68" i="1"/>
  <c r="AT3" i="1" l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B5" i="2"/>
  <c r="B4" i="2"/>
  <c r="H51" i="2"/>
  <c r="B62" i="1" s="1"/>
  <c r="F51" i="2"/>
  <c r="C4" i="2" l="1"/>
  <c r="C8" i="2"/>
  <c r="B65" i="1"/>
  <c r="AW10" i="1" s="1"/>
  <c r="C10" i="2"/>
  <c r="C42" i="2"/>
  <c r="C41" i="2"/>
  <c r="C40" i="2"/>
  <c r="C36" i="2"/>
  <c r="C32" i="2"/>
  <c r="C28" i="2"/>
  <c r="C24" i="2"/>
  <c r="C20" i="2"/>
  <c r="C16" i="2"/>
  <c r="C12" i="2"/>
  <c r="C37" i="2"/>
  <c r="C25" i="2"/>
  <c r="C13" i="2"/>
  <c r="C39" i="2"/>
  <c r="C35" i="2"/>
  <c r="C31" i="2"/>
  <c r="C27" i="2"/>
  <c r="C23" i="2"/>
  <c r="C19" i="2"/>
  <c r="C15" i="2"/>
  <c r="C38" i="2"/>
  <c r="C34" i="2"/>
  <c r="C30" i="2"/>
  <c r="C26" i="2"/>
  <c r="C22" i="2"/>
  <c r="C18" i="2"/>
  <c r="C14" i="2"/>
  <c r="C33" i="2"/>
  <c r="C29" i="2"/>
  <c r="C21" i="2"/>
  <c r="C17" i="2"/>
  <c r="C9" i="2"/>
  <c r="C7" i="2"/>
  <c r="C6" i="2"/>
  <c r="C5" i="2"/>
  <c r="C3" i="2"/>
  <c r="C11" i="2"/>
  <c r="AW37" i="1"/>
  <c r="AW50" i="1"/>
  <c r="AW4" i="1"/>
  <c r="AW43" i="1"/>
  <c r="AW52" i="1"/>
  <c r="AW13" i="1"/>
  <c r="AW40" i="1"/>
  <c r="AW38" i="1"/>
  <c r="AW47" i="1"/>
  <c r="AW22" i="1"/>
  <c r="AW35" i="1"/>
  <c r="AW53" i="1"/>
  <c r="AW23" i="1"/>
  <c r="AW36" i="1"/>
  <c r="AW49" i="1"/>
  <c r="AW19" i="1" l="1"/>
  <c r="AW8" i="1"/>
  <c r="AW6" i="1"/>
  <c r="AW26" i="1"/>
  <c r="AW25" i="1"/>
  <c r="AW29" i="1"/>
  <c r="AW11" i="1"/>
  <c r="AW17" i="1"/>
  <c r="AW42" i="1"/>
  <c r="AW12" i="1"/>
  <c r="AW41" i="1"/>
  <c r="AW14" i="1"/>
  <c r="AW5" i="1"/>
  <c r="AW32" i="1"/>
  <c r="AW7" i="1"/>
  <c r="AW31" i="1"/>
  <c r="AW56" i="1"/>
  <c r="AW16" i="1"/>
  <c r="AW30" i="1"/>
  <c r="AW55" i="1"/>
  <c r="AW34" i="1"/>
  <c r="AW54" i="1"/>
  <c r="AW28" i="1"/>
  <c r="AW20" i="1"/>
  <c r="AW46" i="1"/>
  <c r="AW24" i="1"/>
  <c r="AW44" i="1"/>
  <c r="AW18" i="1"/>
  <c r="AW48" i="1"/>
</calcChain>
</file>

<file path=xl/sharedStrings.xml><?xml version="1.0" encoding="utf-8"?>
<sst xmlns="http://schemas.openxmlformats.org/spreadsheetml/2006/main" count="190" uniqueCount="69">
  <si>
    <t>PREGUNTAS</t>
  </si>
  <si>
    <t>OA01</t>
  </si>
  <si>
    <t>OA02</t>
  </si>
  <si>
    <t>OA03</t>
  </si>
  <si>
    <t>OA04</t>
  </si>
  <si>
    <t>OA05</t>
  </si>
  <si>
    <t>OA06</t>
  </si>
  <si>
    <t>OA07</t>
  </si>
  <si>
    <t>OA08</t>
  </si>
  <si>
    <t>OA09</t>
  </si>
  <si>
    <t>OA10</t>
  </si>
  <si>
    <t>OA11</t>
  </si>
  <si>
    <t>OA12</t>
  </si>
  <si>
    <t>OA13</t>
  </si>
  <si>
    <t>OA14</t>
  </si>
  <si>
    <t>OA15</t>
  </si>
  <si>
    <t>OA16</t>
  </si>
  <si>
    <t>OA17</t>
  </si>
  <si>
    <t>OA18</t>
  </si>
  <si>
    <t>OA19</t>
  </si>
  <si>
    <t>OA20</t>
  </si>
  <si>
    <t>OA21</t>
  </si>
  <si>
    <t>OA22</t>
  </si>
  <si>
    <t>OA23</t>
  </si>
  <si>
    <t>OA24</t>
  </si>
  <si>
    <t>OA25</t>
  </si>
  <si>
    <t>OA26</t>
  </si>
  <si>
    <t>OA27</t>
  </si>
  <si>
    <t>OA28</t>
  </si>
  <si>
    <t>OA29</t>
  </si>
  <si>
    <t>OA30</t>
  </si>
  <si>
    <t>OA31</t>
  </si>
  <si>
    <t>OA32</t>
  </si>
  <si>
    <t>OA33</t>
  </si>
  <si>
    <t>OA34</t>
  </si>
  <si>
    <t>OA35</t>
  </si>
  <si>
    <t>OA36</t>
  </si>
  <si>
    <t>OA37</t>
  </si>
  <si>
    <t>OA38</t>
  </si>
  <si>
    <t>OA39</t>
  </si>
  <si>
    <t>OA40</t>
  </si>
  <si>
    <t>PORCENTAJE</t>
  </si>
  <si>
    <t>PREGUNTA</t>
  </si>
  <si>
    <t>TOTAL</t>
  </si>
  <si>
    <t>MEDIA</t>
  </si>
  <si>
    <t>CALIFICACIÓN</t>
  </si>
  <si>
    <t>PUNTAJE</t>
  </si>
  <si>
    <t>NOTA MÍNIMA</t>
  </si>
  <si>
    <t>N° de preguntas</t>
  </si>
  <si>
    <t>Porcentaje de Logro</t>
  </si>
  <si>
    <t>A</t>
  </si>
  <si>
    <t>Pauta</t>
  </si>
  <si>
    <t>Preguntas</t>
  </si>
  <si>
    <t>OA</t>
  </si>
  <si>
    <t>Puntos</t>
  </si>
  <si>
    <t>Cantidad</t>
  </si>
  <si>
    <t>Total</t>
  </si>
  <si>
    <t>PUNTOS</t>
  </si>
  <si>
    <t>EXIGENCIA</t>
  </si>
  <si>
    <t>Nómina Alumnos</t>
  </si>
  <si>
    <t>Nombre</t>
  </si>
  <si>
    <t>Apellido Paterno</t>
  </si>
  <si>
    <t>Apellido Materno</t>
  </si>
  <si>
    <t>César</t>
  </si>
  <si>
    <t>Martínez</t>
  </si>
  <si>
    <t>Retamal</t>
  </si>
  <si>
    <t>B</t>
  </si>
  <si>
    <t>Trinidad</t>
  </si>
  <si>
    <t>Villar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</si>
</sst>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9" fontId="4" fillId="0" borderId="0" xfId="0" applyNumberFormat="1" applyFon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9" fontId="5" fillId="0" borderId="1" xfId="0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6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1">
    <cellStyle name="Normal" xfId="0" builtinId="0"/>
  </cellStyles>
  <dxfs count="10"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0020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9"/>
  <sheetViews>
    <sheetView zoomScale="70" zoomScaleNormal="70" workbookViewId="0">
      <selection activeCell="T6" sqref="T6"/>
    </sheetView>
  </sheetViews>
  <sheetFormatPr baseColWidth="10" defaultRowHeight="15" x14ac:dyDescent="0.25"/>
  <cols>
    <col min="1" max="1" width="35.7109375" customWidth="1"/>
    <col min="2" max="46" width="5.7109375" customWidth="1"/>
    <col min="49" max="49" width="17.28515625" bestFit="1" customWidth="1"/>
  </cols>
  <sheetData>
    <row r="1" spans="1:49" x14ac:dyDescent="0.25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</row>
    <row r="2" spans="1:49" x14ac:dyDescent="0.25"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  <c r="P2" s="4">
        <v>15</v>
      </c>
      <c r="Q2" s="4">
        <v>16</v>
      </c>
      <c r="R2" s="4">
        <v>17</v>
      </c>
      <c r="S2" s="4">
        <v>18</v>
      </c>
      <c r="T2" s="4">
        <v>19</v>
      </c>
      <c r="U2" s="4">
        <v>20</v>
      </c>
      <c r="V2" s="4">
        <v>21</v>
      </c>
      <c r="W2" s="4">
        <v>22</v>
      </c>
      <c r="X2" s="4">
        <v>23</v>
      </c>
      <c r="Y2" s="4">
        <v>24</v>
      </c>
      <c r="Z2" s="4">
        <v>25</v>
      </c>
      <c r="AA2" s="4">
        <v>26</v>
      </c>
      <c r="AB2" s="4">
        <v>27</v>
      </c>
      <c r="AC2" s="4">
        <v>28</v>
      </c>
      <c r="AD2" s="4">
        <v>29</v>
      </c>
      <c r="AE2" s="4">
        <v>30</v>
      </c>
      <c r="AF2" s="4">
        <v>31</v>
      </c>
      <c r="AG2" s="4">
        <v>32</v>
      </c>
      <c r="AH2" s="4">
        <v>33</v>
      </c>
      <c r="AI2" s="4">
        <v>34</v>
      </c>
      <c r="AJ2" s="4">
        <v>35</v>
      </c>
      <c r="AK2" s="4">
        <v>36</v>
      </c>
      <c r="AL2" s="4">
        <v>37</v>
      </c>
      <c r="AM2" s="4">
        <v>38</v>
      </c>
      <c r="AN2" s="4">
        <v>39</v>
      </c>
      <c r="AO2" s="4">
        <v>40</v>
      </c>
      <c r="AP2" s="4">
        <v>41</v>
      </c>
      <c r="AQ2" s="4">
        <v>42</v>
      </c>
      <c r="AR2" s="4">
        <v>43</v>
      </c>
      <c r="AS2" s="4">
        <v>44</v>
      </c>
      <c r="AT2" s="4">
        <v>45</v>
      </c>
      <c r="AV2" s="12" t="s">
        <v>46</v>
      </c>
      <c r="AW2" s="13" t="s">
        <v>45</v>
      </c>
    </row>
    <row r="3" spans="1:49" x14ac:dyDescent="0.25">
      <c r="B3" s="11" t="str">
        <f>PAUTA!G3</f>
        <v>OA01</v>
      </c>
      <c r="C3" s="11" t="str">
        <f>PAUTA!G4</f>
        <v>OA01</v>
      </c>
      <c r="D3" s="11" t="str">
        <f>PAUTA!G5</f>
        <v>OA02</v>
      </c>
      <c r="E3" s="11" t="str">
        <f>PAUTA!G6</f>
        <v>OA01</v>
      </c>
      <c r="F3" s="11" t="str">
        <f>PAUTA!G7</f>
        <v>OA01</v>
      </c>
      <c r="G3" s="11" t="str">
        <f>PAUTA!G8</f>
        <v>OA02</v>
      </c>
      <c r="H3" s="11" t="str">
        <f>PAUTA!G9</f>
        <v>OA02</v>
      </c>
      <c r="I3" s="11" t="str">
        <f>PAUTA!G10</f>
        <v>OA03</v>
      </c>
      <c r="J3" s="11" t="str">
        <f>PAUTA!G11</f>
        <v>OA03</v>
      </c>
      <c r="K3" s="11" t="str">
        <f>PAUTA!G12</f>
        <v>OA03</v>
      </c>
      <c r="L3" s="11" t="str">
        <f>PAUTA!G13</f>
        <v>OA04</v>
      </c>
      <c r="M3" s="11" t="str">
        <f>PAUTA!G14</f>
        <v>OA04</v>
      </c>
      <c r="N3" s="11" t="str">
        <f>PAUTA!G15</f>
        <v>OA04</v>
      </c>
      <c r="O3" s="11" t="str">
        <f>PAUTA!G16</f>
        <v>OA04</v>
      </c>
      <c r="P3" s="11" t="str">
        <f>PAUTA!G17</f>
        <v>OA04</v>
      </c>
      <c r="Q3" s="11" t="str">
        <f>PAUTA!G18</f>
        <v>OA05</v>
      </c>
      <c r="R3" s="11" t="str">
        <f>PAUTA!G19</f>
        <v>OA05</v>
      </c>
      <c r="S3" s="11" t="str">
        <f>PAUTA!G20</f>
        <v>OA05</v>
      </c>
      <c r="T3" s="11" t="str">
        <f>PAUTA!G21</f>
        <v>OA05</v>
      </c>
      <c r="U3" s="11" t="str">
        <f>PAUTA!G22</f>
        <v>OA05</v>
      </c>
      <c r="V3" s="11" t="str">
        <f>PAUTA!G23</f>
        <v>OA06</v>
      </c>
      <c r="W3" s="11" t="str">
        <f>PAUTA!G24</f>
        <v>OA06</v>
      </c>
      <c r="X3" s="11" t="str">
        <f>PAUTA!G25</f>
        <v>OA06</v>
      </c>
      <c r="Y3" s="11" t="str">
        <f>PAUTA!G26</f>
        <v>OA06</v>
      </c>
      <c r="Z3" s="11" t="str">
        <f>PAUTA!G27</f>
        <v>OA06</v>
      </c>
      <c r="AA3" s="11" t="str">
        <f>PAUTA!G28</f>
        <v>OA06</v>
      </c>
      <c r="AB3" s="11" t="str">
        <f>PAUTA!G29</f>
        <v>OA06</v>
      </c>
      <c r="AC3" s="11" t="str">
        <f>PAUTA!G30</f>
        <v>OA06</v>
      </c>
      <c r="AD3" s="11" t="str">
        <f>PAUTA!G31</f>
        <v>OA06</v>
      </c>
      <c r="AE3" s="11" t="str">
        <f>PAUTA!G32</f>
        <v>OA06</v>
      </c>
      <c r="AF3" s="11">
        <f>PAUTA!G33</f>
        <v>0</v>
      </c>
      <c r="AG3" s="11">
        <f>PAUTA!G34</f>
        <v>0</v>
      </c>
      <c r="AH3" s="11">
        <f>PAUTA!G35</f>
        <v>0</v>
      </c>
      <c r="AI3" s="11">
        <f>PAUTA!G36</f>
        <v>0</v>
      </c>
      <c r="AJ3" s="11">
        <f>PAUTA!G37</f>
        <v>0</v>
      </c>
      <c r="AK3" s="11">
        <f>PAUTA!G38</f>
        <v>0</v>
      </c>
      <c r="AL3" s="11">
        <f>PAUTA!G39</f>
        <v>0</v>
      </c>
      <c r="AM3" s="11">
        <f>PAUTA!G40</f>
        <v>0</v>
      </c>
      <c r="AN3" s="11">
        <f>PAUTA!G41</f>
        <v>0</v>
      </c>
      <c r="AO3" s="11">
        <f>PAUTA!G42</f>
        <v>0</v>
      </c>
      <c r="AP3" s="11">
        <f>PAUTA!G43</f>
        <v>0</v>
      </c>
      <c r="AQ3" s="11">
        <f>PAUTA!G44</f>
        <v>0</v>
      </c>
      <c r="AR3" s="11">
        <f>PAUTA!G45</f>
        <v>0</v>
      </c>
      <c r="AS3" s="11">
        <f>PAUTA!G46</f>
        <v>0</v>
      </c>
      <c r="AT3" s="11">
        <f>PAUTA!G47</f>
        <v>0</v>
      </c>
    </row>
    <row r="4" spans="1:49" x14ac:dyDescent="0.25">
      <c r="A4" s="37" t="str">
        <f>CONCATENATE(PAUTA!J3," ",PAUTA!K3," ",PAUTA!L3)</f>
        <v>César Martínez Retamal</v>
      </c>
      <c r="B4" s="2" t="s">
        <v>50</v>
      </c>
      <c r="C4" s="2" t="s">
        <v>66</v>
      </c>
      <c r="D4" s="2" t="s">
        <v>66</v>
      </c>
      <c r="E4" s="2" t="s">
        <v>50</v>
      </c>
      <c r="F4" s="2" t="s">
        <v>50</v>
      </c>
      <c r="G4" s="2" t="s">
        <v>50</v>
      </c>
      <c r="H4" s="2" t="s">
        <v>50</v>
      </c>
      <c r="I4" s="2" t="s">
        <v>50</v>
      </c>
      <c r="J4" s="2" t="s">
        <v>50</v>
      </c>
      <c r="K4" s="2" t="s">
        <v>50</v>
      </c>
      <c r="L4" s="2" t="s">
        <v>50</v>
      </c>
      <c r="M4" s="2" t="s">
        <v>50</v>
      </c>
      <c r="N4" s="2" t="s">
        <v>50</v>
      </c>
      <c r="O4" s="2" t="s">
        <v>50</v>
      </c>
      <c r="P4" s="2" t="s">
        <v>50</v>
      </c>
      <c r="Q4" s="2" t="s">
        <v>66</v>
      </c>
      <c r="R4" s="2" t="s">
        <v>66</v>
      </c>
      <c r="S4" s="2" t="s">
        <v>66</v>
      </c>
      <c r="T4" s="2" t="s">
        <v>50</v>
      </c>
      <c r="U4" s="2" t="s">
        <v>66</v>
      </c>
      <c r="V4" s="2" t="s">
        <v>50</v>
      </c>
      <c r="W4" s="2" t="s">
        <v>50</v>
      </c>
      <c r="X4" s="2" t="s">
        <v>50</v>
      </c>
      <c r="Y4" s="2" t="s">
        <v>50</v>
      </c>
      <c r="Z4" s="2" t="s">
        <v>50</v>
      </c>
      <c r="AA4" s="2" t="s">
        <v>50</v>
      </c>
      <c r="AB4" s="2" t="s">
        <v>50</v>
      </c>
      <c r="AC4" s="2" t="s">
        <v>66</v>
      </c>
      <c r="AD4" s="2" t="s">
        <v>50</v>
      </c>
      <c r="AE4" s="2" t="s">
        <v>66</v>
      </c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V4" s="2">
        <f>SUMIF(B4,PAUTA!F3,PAUTA!H3)+SUMIF(C4,PAUTA!F4,PAUTA!H4)+SUMIF(D4,PAUTA!F5,PAUTA!H5)+SUMIF(E4,PAUTA!F6,PAUTA!H6)+SUMIF(F4,PAUTA!F7,PAUTA!H7)+SUMIF(G4,PAUTA!F8,PAUTA!H8)+SUMIF(H4,PAUTA!F9,PAUTA!H9)+SUMIF(I4,PAUTA!F10,PAUTA!H10)+SUMIF(J4,PAUTA!F11,PAUTA!H11)+SUMIF(K4,PAUTA!F12,PAUTA!H12)+SUMIF(L4,PAUTA!F13,PAUTA!H13)+SUMIF(M4,PAUTA!F14,PAUTA!H14)+SUMIF(N4,PAUTA!F15,PAUTA!H15)+SUMIF(O4,PAUTA!F16,PAUTA!H16)+SUMIF(P4,PAUTA!F17,PAUTA!H17)+SUMIF(Q4,PAUTA!F18,PAUTA!H18)+SUMIF(R4,PAUTA!F19,PAUTA!H19)+SUMIF(S4,PAUTA!F20,PAUTA!H20)+SUMIF(T4,PAUTA!F21,PAUTA!H21)+SUMIF(U4,PAUTA!F22,PAUTA!H22)+SUMIF(V4,PAUTA!F23,PAUTA!H23)+SUMIF(W4,PAUTA!F24,PAUTA!H24)+SUMIF(X4,PAUTA!F25,PAUTA!H25)+SUMIF(Y4,PAUTA!F26,PAUTA!H26)+SUMIF(Z4,PAUTA!F27,PAUTA!H27)+SUMIF(AA4,PAUTA!F28,PAUTA!H28)+SUMIF(AB4,PAUTA!F29,PAUTA!H29)+SUMIF(AC4,PAUTA!F30,PAUTA!H30)+SUMIF(AD4,PAUTA!F31,PAUTA!H31)+SUMIF(AE4,PAUTA!F32,PAUTA!H32)+SUMIF(AF4,PAUTA!F33,PAUTA!H33)+SUMIF(AG4,PAUTA!F34,PAUTA!H34)+SUMIF(AH4,PAUTA!F35,PAUTA!H35)+SUMIF(AI4,PAUTA!F36,PAUTA!H36)+SUMIF(AJ4,PAUTA!F37,PAUTA!H37)+SUMIF(AK4,PAUTA!F38,PAUTA!H38)+SUMIF(AL4,PAUTA!F39,PAUTA!H39)+SUMIF(AM4,PAUTA!F40,PAUTA!H40)+SUMIF(AN4,PAUTA!F41,PAUTA!H41)+SUMIF(AO4,PAUTA!F42,PAUTA!H42)+SUMIF(AP4,PAUTA!F43,PAUTA!H43)+SUMIF(AQ4,PAUTA!F44,PAUTA!H44)+SUMIF(AR4,PAUTA!F45,PAUTA!H45)+SUMIF(AS4,PAUTA!F46,PAUTA!H46)+SUMIF(AT4,PAUTA!F47,PAUTA!H47)</f>
        <v>22</v>
      </c>
      <c r="AW4" s="15">
        <f>IF(AV4&lt;B65,(4-H62)*(AV4/B65)+H62,3*(AV4-B65)/(B62*(1-H68))+4)</f>
        <v>5</v>
      </c>
    </row>
    <row r="5" spans="1:49" x14ac:dyDescent="0.25">
      <c r="A5" s="38" t="str">
        <f>CONCATENATE(PAUTA!J4," ",PAUTA!K4," ",PAUTA!L4)</f>
        <v>Trinidad Martínez Villar</v>
      </c>
      <c r="B5" s="3" t="s">
        <v>66</v>
      </c>
      <c r="C5" s="3" t="s">
        <v>50</v>
      </c>
      <c r="D5" s="3" t="s">
        <v>50</v>
      </c>
      <c r="E5" s="3" t="s">
        <v>66</v>
      </c>
      <c r="F5" s="3" t="s">
        <v>66</v>
      </c>
      <c r="G5" s="3" t="s">
        <v>66</v>
      </c>
      <c r="H5" s="3" t="s">
        <v>50</v>
      </c>
      <c r="I5" s="3" t="s">
        <v>50</v>
      </c>
      <c r="J5" s="3" t="s">
        <v>50</v>
      </c>
      <c r="K5" s="3" t="s">
        <v>50</v>
      </c>
      <c r="L5" s="3" t="s">
        <v>50</v>
      </c>
      <c r="M5" s="3" t="s">
        <v>50</v>
      </c>
      <c r="N5" s="3" t="s">
        <v>50</v>
      </c>
      <c r="O5" s="3" t="s">
        <v>50</v>
      </c>
      <c r="P5" s="3" t="s">
        <v>50</v>
      </c>
      <c r="Q5" s="3" t="s">
        <v>50</v>
      </c>
      <c r="R5" s="3" t="s">
        <v>50</v>
      </c>
      <c r="S5" s="3" t="s">
        <v>50</v>
      </c>
      <c r="T5" s="3" t="s">
        <v>50</v>
      </c>
      <c r="U5" s="3" t="s">
        <v>66</v>
      </c>
      <c r="V5" s="3" t="s">
        <v>66</v>
      </c>
      <c r="W5" s="3" t="s">
        <v>66</v>
      </c>
      <c r="X5" s="3" t="s">
        <v>66</v>
      </c>
      <c r="Y5" s="3" t="s">
        <v>66</v>
      </c>
      <c r="Z5" s="3" t="s">
        <v>50</v>
      </c>
      <c r="AA5" s="3" t="s">
        <v>50</v>
      </c>
      <c r="AB5" s="3" t="s">
        <v>50</v>
      </c>
      <c r="AC5" s="3" t="s">
        <v>50</v>
      </c>
      <c r="AD5" s="3" t="s">
        <v>50</v>
      </c>
      <c r="AE5" s="3" t="s">
        <v>66</v>
      </c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V5" s="2">
        <f>SUMIF(B5,PAUTA!F3,PAUTA!H3)+SUMIF(C5,PAUTA!F4,PAUTA!H4)+SUMIF(D5,PAUTA!F5,PAUTA!H5)+SUMIF(E5,PAUTA!F6,PAUTA!H6)+SUMIF(F5,PAUTA!F7,PAUTA!H7)+SUMIF(G5,PAUTA!F8,PAUTA!H8)+SUMIF(H5,PAUTA!F9,PAUTA!H9)+SUMIF(I5,PAUTA!F10,PAUTA!H10)+SUMIF(J5,PAUTA!F11,PAUTA!H11)+SUMIF(K5,PAUTA!F12,PAUTA!H12)+SUMIF(L5,PAUTA!F13,PAUTA!H13)+SUMIF(M5,PAUTA!F14,PAUTA!H14)+SUMIF(N5,PAUTA!F15,PAUTA!H15)+SUMIF(O5,PAUTA!F16,PAUTA!H16)+SUMIF(P5,PAUTA!F17,PAUTA!H17)+SUMIF(Q5,PAUTA!F18,PAUTA!H18)+SUMIF(R5,PAUTA!F19,PAUTA!H19)+SUMIF(S5,PAUTA!F20,PAUTA!H20)+SUMIF(T5,PAUTA!F21,PAUTA!H21)+SUMIF(U5,PAUTA!F22,PAUTA!H22)+SUMIF(V5,PAUTA!F23,PAUTA!H23)+SUMIF(W5,PAUTA!F24,PAUTA!H24)+SUMIF(X5,PAUTA!F25,PAUTA!H25)+SUMIF(Y5,PAUTA!F26,PAUTA!H26)+SUMIF(Z5,PAUTA!F27,PAUTA!H27)+SUMIF(AA5,PAUTA!F28,PAUTA!H28)+SUMIF(AB5,PAUTA!F29,PAUTA!H29)+SUMIF(AC5,PAUTA!F30,PAUTA!H30)+SUMIF(AD5,PAUTA!F31,PAUTA!H31)+SUMIF(AE5,PAUTA!F32,PAUTA!H32)+SUMIF(AF5,PAUTA!F33,PAUTA!H33)+SUMIF(AG5,PAUTA!F34,PAUTA!H34)+SUMIF(AH5,PAUTA!F35,PAUTA!H35)+SUMIF(AI5,PAUTA!F36,PAUTA!H36)+SUMIF(AJ5,PAUTA!F37,PAUTA!H37)+SUMIF(AK5,PAUTA!F38,PAUTA!H38)+SUMIF(AL5,PAUTA!F39,PAUTA!H39)+SUMIF(AM5,PAUTA!F40,PAUTA!H40)+SUMIF(AN5,PAUTA!F41,PAUTA!H41)+SUMIF(AO5,PAUTA!F42,PAUTA!H42)+SUMIF(AP5,PAUTA!F43,PAUTA!H43)+SUMIF(AQ5,PAUTA!F44,PAUTA!H44)+SUMIF(AR5,PAUTA!F45,PAUTA!H45)+SUMIF(AS5,PAUTA!F46,PAUTA!H46)+SUMIF(AT5,PAUTA!F47,PAUTA!H47)</f>
        <v>20</v>
      </c>
      <c r="AW5" s="15">
        <f>IF(AV5&lt;B65,(4-H62)*(AV5/B65)+H62,3*(AV5-B65)/(B62*(1-H68))+4)</f>
        <v>4.5</v>
      </c>
    </row>
    <row r="6" spans="1:49" x14ac:dyDescent="0.25">
      <c r="A6" s="50" t="str">
        <f>CONCATENATE(PAUTA!J5," ",PAUTA!K5," ",PAUTA!L5)</f>
        <v xml:space="preserve">  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V6" s="2">
        <f>SUMIF(B6,PAUTA!F3,PAUTA!H3)+SUMIF(C6,PAUTA!F4,PAUTA!H4)+SUMIF(D6,PAUTA!F5,PAUTA!H5)+SUMIF(E6,PAUTA!F6,PAUTA!H6)+SUMIF(F6,PAUTA!F7,PAUTA!H7)+SUMIF(G6,PAUTA!F8,PAUTA!H8)+SUMIF(H6,PAUTA!F9,PAUTA!H9)+SUMIF(I6,PAUTA!F10,PAUTA!H10)+SUMIF(J6,PAUTA!F11,PAUTA!H11)+SUMIF(K6,PAUTA!F12,PAUTA!H12)+SUMIF(L6,PAUTA!F13,PAUTA!H13)+SUMIF(M6,PAUTA!F14,PAUTA!H14)+SUMIF(N6,PAUTA!F15,PAUTA!H15)+SUMIF(O6,PAUTA!F16,PAUTA!H16)+SUMIF(P6,PAUTA!F17,PAUTA!H17)+SUMIF(Q6,PAUTA!F18,PAUTA!H18)+SUMIF(R6,PAUTA!F19,PAUTA!H19)+SUMIF(S6,PAUTA!F20,PAUTA!H20)+SUMIF(T6,PAUTA!F21,PAUTA!H21)+SUMIF(U6,PAUTA!F22,PAUTA!H22)+SUMIF(V6,PAUTA!F23,PAUTA!H23)+SUMIF(W6,PAUTA!F24,PAUTA!H24)+SUMIF(X6,PAUTA!F25,PAUTA!H25)+SUMIF(Y6,PAUTA!F26,PAUTA!H26)+SUMIF(Z6,PAUTA!F27,PAUTA!H27)+SUMIF(AA6,PAUTA!F28,PAUTA!H28)+SUMIF(AB6,PAUTA!F29,PAUTA!H29)+SUMIF(AC6,PAUTA!F30,PAUTA!H30)+SUMIF(AD6,PAUTA!F31,PAUTA!H31)+SUMIF(AE6,PAUTA!F32,PAUTA!H32)+SUMIF(AF6,PAUTA!F33,PAUTA!H33)+SUMIF(AG6,PAUTA!F34,PAUTA!H34)+SUMIF(AH6,PAUTA!F35,PAUTA!H35)+SUMIF(AI6,PAUTA!F36,PAUTA!H36)+SUMIF(AJ6,PAUTA!F37,PAUTA!H37)+SUMIF(AK6,PAUTA!F38,PAUTA!H38)+SUMIF(AL6,PAUTA!F39,PAUTA!H39)+SUMIF(AM6,PAUTA!F40,PAUTA!H40)+SUMIF(AN6,PAUTA!F41,PAUTA!H41)+SUMIF(AO6,PAUTA!F42,PAUTA!H42)+SUMIF(AP6,PAUTA!F43,PAUTA!H43)+SUMIF(AQ6,PAUTA!F44,PAUTA!H44)+SUMIF(AR6,PAUTA!F45,PAUTA!H45)+SUMIF(AS6,PAUTA!F46,PAUTA!H46)+SUMIF(AT6,PAUTA!F47,PAUTA!H47)</f>
        <v>0</v>
      </c>
      <c r="AW6" s="15">
        <f>IF(AV6&lt;B65,(4-H62)*(AV6/B65)+H62,3*(AV6-B65)/(B62*(1-H68))+4)</f>
        <v>1</v>
      </c>
    </row>
    <row r="7" spans="1:49" x14ac:dyDescent="0.25">
      <c r="A7" s="38" t="str">
        <f>CONCATENATE(PAUTA!J6," ",PAUTA!K6," ",PAUTA!L6)</f>
        <v xml:space="preserve">  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V7" s="2">
        <f>SUMIF(B7,PAUTA!F3,PAUTA!H3)+SUMIF(C7,PAUTA!F4,PAUTA!H4)+SUMIF(D7,PAUTA!F5,PAUTA!H5)+SUMIF(E7,PAUTA!F6,PAUTA!H6)+SUMIF(F7,PAUTA!F7,PAUTA!H7)+SUMIF(G7,PAUTA!F8,PAUTA!H8)+SUMIF(H7,PAUTA!F9,PAUTA!H9)+SUMIF(I7,PAUTA!F10,PAUTA!H10)+SUMIF(J7,PAUTA!F11,PAUTA!H11)+SUMIF(K7,PAUTA!F12,PAUTA!H12)+SUMIF(L7,PAUTA!F13,PAUTA!H13)+SUMIF(M7,PAUTA!F14,PAUTA!H14)+SUMIF(N7,PAUTA!F15,PAUTA!H15)+SUMIF(O7,PAUTA!F16,PAUTA!H16)+SUMIF(P7,PAUTA!F17,PAUTA!H17)+SUMIF(Q7,PAUTA!F18,PAUTA!H18)+SUMIF(R7,PAUTA!F19,PAUTA!H19)+SUMIF(S7,PAUTA!F20,PAUTA!H20)+SUMIF(T7,PAUTA!F21,PAUTA!H21)+SUMIF(U7,PAUTA!F22,PAUTA!H22)+SUMIF(V7,PAUTA!F23,PAUTA!H23)+SUMIF(W7,PAUTA!F24,PAUTA!H24)+SUMIF(X7,PAUTA!F25,PAUTA!H25)+SUMIF(Y7,PAUTA!F26,PAUTA!H26)+SUMIF(Z7,PAUTA!F27,PAUTA!H27)+SUMIF(AA7,PAUTA!F28,PAUTA!H28)+SUMIF(AB7,PAUTA!F29,PAUTA!H29)+SUMIF(AC7,PAUTA!F30,PAUTA!H30)+SUMIF(AD7,PAUTA!F31,PAUTA!H31)+SUMIF(AE7,PAUTA!F32,PAUTA!H32)+SUMIF(AF7,PAUTA!F33,PAUTA!H33)+SUMIF(AG7,PAUTA!F34,PAUTA!H34)+SUMIF(AH7,PAUTA!F35,PAUTA!H35)+SUMIF(AI7,PAUTA!F36,PAUTA!H36)+SUMIF(AJ7,PAUTA!F37,PAUTA!H37)+SUMIF(AK7,PAUTA!F38,PAUTA!H38)+SUMIF(AL7,PAUTA!F39,PAUTA!H39)+SUMIF(AM7,PAUTA!F40,PAUTA!H40)+SUMIF(AN7,PAUTA!F41,PAUTA!H41)+SUMIF(AO7,PAUTA!F42,PAUTA!H42)+SUMIF(AP7,PAUTA!F43,PAUTA!H43)+SUMIF(AQ7,PAUTA!F44,PAUTA!H44)+SUMIF(AR7,PAUTA!F45,PAUTA!H45)+SUMIF(AS7,PAUTA!F46,PAUTA!H46)+SUMIF(AT7,PAUTA!F47,PAUTA!H47)</f>
        <v>0</v>
      </c>
      <c r="AW7" s="15">
        <f>IF(AV7&lt;B65,((4-H62)*(AV7/B65)+H62),3*(AV7-B65)/(B62*(1-H68))+4)</f>
        <v>1</v>
      </c>
    </row>
    <row r="8" spans="1:49" x14ac:dyDescent="0.25">
      <c r="A8" s="50" t="str">
        <f>CONCATENATE(PAUTA!J7," ",PAUTA!K7," ",PAUTA!L7)</f>
        <v xml:space="preserve">  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V8" s="2">
        <f>SUMIF(B8,PAUTA!F3,PAUTA!H3)+SUMIF(C8,PAUTA!F4,PAUTA!H4)+SUMIF(D8,PAUTA!F5,PAUTA!H5)+SUMIF(E8,PAUTA!F6,PAUTA!H6)+SUMIF(F8,PAUTA!F7,PAUTA!H7)+SUMIF(G8,PAUTA!F8,PAUTA!H8)+SUMIF(H8,PAUTA!F9,PAUTA!H9)+SUMIF(I8,PAUTA!F10,PAUTA!H10)+SUMIF(J8,PAUTA!F11,PAUTA!H11)+SUMIF(K8,PAUTA!F12,PAUTA!H12)+SUMIF(L8,PAUTA!F13,PAUTA!H13)+SUMIF(M8,PAUTA!F14,PAUTA!H14)+SUMIF(N8,PAUTA!F15,PAUTA!H15)+SUMIF(O8,PAUTA!F16,PAUTA!H16)+SUMIF(P8,PAUTA!F17,PAUTA!H17)+SUMIF(Q8,PAUTA!F18,PAUTA!H18)+SUMIF(R8,PAUTA!F19,PAUTA!H19)+SUMIF(S8,PAUTA!F20,PAUTA!H20)+SUMIF(T8,PAUTA!F21,PAUTA!H21)+SUMIF(U8,PAUTA!F22,PAUTA!H22)+SUMIF(V8,PAUTA!F23,PAUTA!H23)+SUMIF(W8,PAUTA!F24,PAUTA!H24)+SUMIF(X8,PAUTA!F25,PAUTA!H25)+SUMIF(Y8,PAUTA!F26,PAUTA!H26)+SUMIF(Z8,PAUTA!F27,PAUTA!H27)+SUMIF(AA8,PAUTA!F28,PAUTA!H28)+SUMIF(AB8,PAUTA!F29,PAUTA!H29)+SUMIF(AC8,PAUTA!F30,PAUTA!H30)+SUMIF(AD8,PAUTA!F31,PAUTA!H31)+SUMIF(AE8,PAUTA!F32,PAUTA!H32)+SUMIF(AF8,PAUTA!F33,PAUTA!H33)+SUMIF(AG8,PAUTA!F34,PAUTA!H34)+SUMIF(AH8,PAUTA!F35,PAUTA!H35)+SUMIF(AI8,PAUTA!F36,PAUTA!H36)+SUMIF(AJ8,PAUTA!F37,PAUTA!H37)+SUMIF(AK8,PAUTA!F38,PAUTA!H38)+SUMIF(AL8,PAUTA!F39,PAUTA!H39)+SUMIF(AM8,PAUTA!F40,PAUTA!H40)+SUMIF(AN8,PAUTA!F41,PAUTA!H41)+SUMIF(AO8,PAUTA!F42,PAUTA!H42)+SUMIF(AP8,PAUTA!F43,PAUTA!H43)+SUMIF(AQ8,PAUTA!F44,PAUTA!H44)+SUMIF(AR8,PAUTA!F45,PAUTA!H45)+SUMIF(AS8,PAUTA!F46,PAUTA!H46)+SUMIF(AT8,PAUTA!F47,PAUTA!H47)</f>
        <v>0</v>
      </c>
      <c r="AW8" s="15">
        <f>IF(AV8&lt;B65,(4-H62)*(AV8/B65)+H62,3*(AV8-B65)/(B62*(1-H68))+4)</f>
        <v>1</v>
      </c>
    </row>
    <row r="9" spans="1:49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2"/>
      <c r="AV9" s="53"/>
      <c r="AW9" s="54"/>
    </row>
    <row r="10" spans="1:49" x14ac:dyDescent="0.25">
      <c r="A10" s="38" t="str">
        <f>CONCATENATE(PAUTA!J8," ",PAUTA!K8," ",PAUTA!L8)</f>
        <v xml:space="preserve">  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V10" s="2">
        <f>SUMIF(B10,PAUTA!F3,PAUTA!H3)+SUMIF(C10,PAUTA!F4,PAUTA!H4)+SUMIF(D10,PAUTA!F5,PAUTA!H5)+SUMIF(E10,PAUTA!F6,PAUTA!H6)+SUMIF(F10,PAUTA!F7,PAUTA!H7)+SUMIF(G10,PAUTA!F8,PAUTA!H8)+SUMIF(H10,PAUTA!F9,PAUTA!H9)+SUMIF(I10,PAUTA!F10,PAUTA!H10)+SUMIF(J10,PAUTA!F11,PAUTA!H11)+SUMIF(K10,PAUTA!F12,PAUTA!H12)+SUMIF(L10,PAUTA!F13,PAUTA!H13)+SUMIF(M10,PAUTA!F14,PAUTA!H14)+SUMIF(N10,PAUTA!F15,PAUTA!H15)+SUMIF(O10,PAUTA!F16,PAUTA!H16)+SUMIF(P10,PAUTA!F17,PAUTA!H17)+SUMIF(Q10,PAUTA!F18,PAUTA!H18)+SUMIF(R10,PAUTA!F19,PAUTA!H19)+SUMIF(S10,PAUTA!F20,PAUTA!H20)+SUMIF(T10,PAUTA!F21,PAUTA!H21)+SUMIF(U10,PAUTA!F22,PAUTA!H22)+SUMIF(V10,PAUTA!F23,PAUTA!H23)+SUMIF(W10,PAUTA!F24,PAUTA!H24)+SUMIF(X10,PAUTA!F25,PAUTA!H25)+SUMIF(Y10,PAUTA!F26,PAUTA!H26)+SUMIF(Z10,PAUTA!F27,PAUTA!H27)+SUMIF(AA10,PAUTA!F28,PAUTA!H28)+SUMIF(AB10,PAUTA!F29,PAUTA!H29)+SUMIF(AC10,PAUTA!F30,PAUTA!H30)+SUMIF(AD10,PAUTA!F31,PAUTA!H31)+SUMIF(AE10,PAUTA!F32,PAUTA!H32)+SUMIF(AF10,PAUTA!F33,PAUTA!H33)+SUMIF(AG10,PAUTA!F34,PAUTA!H34)+SUMIF(AH10,PAUTA!F35,PAUTA!H35)+SUMIF(AI10,PAUTA!F36,PAUTA!H36)+SUMIF(AJ10,PAUTA!F37,PAUTA!H37)+SUMIF(AK10,PAUTA!F38,PAUTA!H38)+SUMIF(AL10,PAUTA!F39,PAUTA!H39)+SUMIF(AM10,PAUTA!F40,PAUTA!H40)+SUMIF(AN10,PAUTA!F41,PAUTA!H41)+SUMIF(AO10,PAUTA!F42,PAUTA!H42)+SUMIF(AP10,PAUTA!F43,PAUTA!H43)+SUMIF(AQ10,PAUTA!F44,PAUTA!H44)+SUMIF(AR10,PAUTA!F45,PAUTA!H45)+SUMIF(AS10,PAUTA!F46,PAUTA!H46)+SUMIF(AT10,PAUTA!F47,PAUTA!H47)</f>
        <v>0</v>
      </c>
      <c r="AW10" s="15">
        <f>IF(AV10&lt;B65,(4-H62)*(AV10/B65)+H62,3*(AV10-B65)/(B62*(1-H68))+4)</f>
        <v>1</v>
      </c>
    </row>
    <row r="11" spans="1:49" x14ac:dyDescent="0.25">
      <c r="A11" s="50" t="str">
        <f>CONCATENATE(PAUTA!J9," ",PAUTA!K9," ",PAUTA!L9)</f>
        <v xml:space="preserve">  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V11" s="2">
        <f>SUMIF(B11,PAUTA!F3,PAUTA!H3)+SUMIF(C11,PAUTA!F4,PAUTA!H4)+SUMIF(D11,PAUTA!F5,PAUTA!H5)+SUMIF(E11,PAUTA!F6,PAUTA!H6)+SUMIF(F11,PAUTA!F7,PAUTA!H7)+SUMIF(G11,PAUTA!F8,PAUTA!H8)+SUMIF(H11,PAUTA!F9,PAUTA!H9)+SUMIF(I11,PAUTA!F10,PAUTA!H10)+SUMIF(J11,PAUTA!F11,PAUTA!H11)+SUMIF(K11,PAUTA!F12,PAUTA!H12)+SUMIF(L11,PAUTA!F13,PAUTA!H13)+SUMIF(M11,PAUTA!F14,PAUTA!H14)+SUMIF(N11,PAUTA!F15,PAUTA!H15)+SUMIF(O11,PAUTA!F16,PAUTA!H16)+SUMIF(P11,PAUTA!F17,PAUTA!H17)+SUMIF(Q11,PAUTA!F18,PAUTA!H18)+SUMIF(R11,PAUTA!F19,PAUTA!H19)+SUMIF(S11,PAUTA!F20,PAUTA!H20)+SUMIF(T11,PAUTA!F21,PAUTA!H21)+SUMIF(U11,PAUTA!F22,PAUTA!H22)+SUMIF(V11,PAUTA!F23,PAUTA!H23)+SUMIF(W11,PAUTA!F24,PAUTA!H24)+SUMIF(X11,PAUTA!F25,PAUTA!H25)+SUMIF(Y11,PAUTA!F26,PAUTA!H26)+SUMIF(Z11,PAUTA!F27,PAUTA!H27)+SUMIF(AA11,PAUTA!F28,PAUTA!H28)+SUMIF(AB11,PAUTA!F29,PAUTA!H29)+SUMIF(AC11,PAUTA!F30,PAUTA!H30)+SUMIF(AD11,PAUTA!F31,PAUTA!H31)+SUMIF(AE11,PAUTA!F32,PAUTA!H32)+SUMIF(AF11,PAUTA!F33,PAUTA!H33)+SUMIF(AG11,PAUTA!F34,PAUTA!H34)+SUMIF(AH11,PAUTA!F35,PAUTA!H35)+SUMIF(AI11,PAUTA!F36,PAUTA!H36)+SUMIF(AJ11,PAUTA!F37,PAUTA!H37)+SUMIF(AK11,PAUTA!F38,PAUTA!H38)+SUMIF(AL11,PAUTA!F39,PAUTA!H39)+SUMIF(AM11,PAUTA!F40,PAUTA!H40)+SUMIF(AN11,PAUTA!F41,PAUTA!H41)+SUMIF(AO11,PAUTA!F42,PAUTA!H42)+SUMIF(AP11,PAUTA!F43,PAUTA!H43)+SUMIF(AQ11,PAUTA!F44,PAUTA!H44)+SUMIF(AR11,PAUTA!F45,PAUTA!H45)+SUMIF(AS11,PAUTA!F46,PAUTA!H46)+SUMIF(AT11,PAUTA!F47,PAUTA!H47)</f>
        <v>0</v>
      </c>
      <c r="AW11" s="15">
        <f>IF(AV11&lt;B65,(4-H62)*(AV11/B65)+H62,3*(AV11-B65)/(B62*(1-H68))+4)</f>
        <v>1</v>
      </c>
    </row>
    <row r="12" spans="1:49" x14ac:dyDescent="0.25">
      <c r="A12" s="38" t="str">
        <f>CONCATENATE(PAUTA!J10," ",PAUTA!K10," ",PAUTA!L10)</f>
        <v xml:space="preserve">  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V12" s="2">
        <f>SUMIF(B12,PAUTA!F3,PAUTA!H3)+SUMIF(C12,PAUTA!F4,PAUTA!H4)+SUMIF(D12,PAUTA!F5,PAUTA!H5)+SUMIF(E12,PAUTA!F6,PAUTA!H6)+SUMIF(F12,PAUTA!F7,PAUTA!H7)+SUMIF(G12,PAUTA!F8,PAUTA!H8)+SUMIF(H12,PAUTA!F9,PAUTA!H9)+SUMIF(I12,PAUTA!F10,PAUTA!H10)+SUMIF(J12,PAUTA!F11,PAUTA!H11)+SUMIF(K12,PAUTA!F12,PAUTA!H12)+SUMIF(L12,PAUTA!F13,PAUTA!H13)+SUMIF(M12,PAUTA!F14,PAUTA!H14)+SUMIF(N12,PAUTA!F15,PAUTA!H15)+SUMIF(O12,PAUTA!F16,PAUTA!H16)+SUMIF(P12,PAUTA!F17,PAUTA!H17)+SUMIF(Q12,PAUTA!F18,PAUTA!H18)+SUMIF(R12,PAUTA!F19,PAUTA!H19)+SUMIF(S12,PAUTA!F20,PAUTA!H20)+SUMIF(T12,PAUTA!F21,PAUTA!H21)+SUMIF(U12,PAUTA!F22,PAUTA!H22)+SUMIF(V12,PAUTA!F23,PAUTA!H23)+SUMIF(W12,PAUTA!F24,PAUTA!H24)+SUMIF(X12,PAUTA!F25,PAUTA!H25)+SUMIF(Y12,PAUTA!F26,PAUTA!H26)+SUMIF(Z12,PAUTA!F27,PAUTA!H27)+SUMIF(AA12,PAUTA!F28,PAUTA!H28)+SUMIF(AB12,PAUTA!F29,PAUTA!H29)+SUMIF(AC12,PAUTA!F30,PAUTA!H30)+SUMIF(AD12,PAUTA!F31,PAUTA!H31)+SUMIF(AE12,PAUTA!F32,PAUTA!H32)+SUMIF(AF12,PAUTA!F33,PAUTA!H33)+SUMIF(AG12,PAUTA!F34,PAUTA!H34)+SUMIF(AH12,PAUTA!F35,PAUTA!H35)+SUMIF(AI12,PAUTA!F36,PAUTA!H36)+SUMIF(AJ12,PAUTA!F37,PAUTA!H37)+SUMIF(AK12,PAUTA!F38,PAUTA!H38)+SUMIF(AL12,PAUTA!F39,PAUTA!H39)+SUMIF(AM12,PAUTA!F40,PAUTA!H40)+SUMIF(AN12,PAUTA!F41,PAUTA!H41)+SUMIF(AO12,PAUTA!F42,PAUTA!H42)+SUMIF(AP12,PAUTA!F43,PAUTA!H43)+SUMIF(AQ12,PAUTA!F44,PAUTA!H44)+SUMIF(AR12,PAUTA!F45,PAUTA!H45)+SUMIF(AS12,PAUTA!F46,PAUTA!H46)+SUMIF(AT12,PAUTA!F47,PAUTA!H47)</f>
        <v>0</v>
      </c>
      <c r="AW12" s="15">
        <f>IF(AV12&lt;B65,(4-H62)*(AV12/B65)+H62,3*(AV12-B65)/(B62*(1-H68))+4)</f>
        <v>1</v>
      </c>
    </row>
    <row r="13" spans="1:49" x14ac:dyDescent="0.25">
      <c r="A13" s="50" t="str">
        <f>CONCATENATE(PAUTA!J11," ",PAUTA!K11," ",PAUTA!L11)</f>
        <v xml:space="preserve">  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V13" s="2">
        <f>SUMIF(B13,PAUTA!F3,PAUTA!H3)+
SUMIF(C13,PAUTA!F4,PAUTA!H4)+
SUMIF(D13,PAUTA!F5,PAUTA!H5)+
SUMIF(E13,PAUTA!F6,PAUTA!H6)+
SUMIF(F13,PAUTA!F7,PAUTA!H7)+
SUMIF(G13,PAUTA!F8,PAUTA!H8)+
SUMIF(H13,PAUTA!F9,PAUTA!H9)+
SUMIF(I13,PAUTA!F10,PAUTA!H10)+
SUMIF(J13,PAUTA!F11,PAUTA!H11)+
SUMIF(K13,PAUTA!F12,PAUTA!H12)+
SUMIF(L13,PAUTA!F13,PAUTA!H13)+
SUMIF(M13,PAUTA!F14,PAUTA!H14)+
SUMIF(N13,PAUTA!F15,PAUTA!H15)+
SUMIF(O13,PAUTA!F16,PAUTA!H16)+
SUMIF(P13,PAUTA!F17,PAUTA!H17)+
SUMIF(Q13,PAUTA!F18,PAUTA!H18)+
SUMIF(R13,PAUTA!F19,PAUTA!H19)+
SUMIF(S13,PAUTA!F20,PAUTA!H20)+
SUMIF(T13,PAUTA!F21,PAUTA!H21)+
SUMIF(U13,PAUTA!F22,PAUTA!H22)+
SUMIF(V13,PAUTA!F23,PAUTA!H23)+
SUMIF(W13,PAUTA!F24,PAUTA!H24)+
SUMIF(X13,PAUTA!F25,PAUTA!H25)+
SUMIF(Y13,PAUTA!F26,PAUTA!H26)+
SUMIF(Z13,PAUTA!F27,PAUTA!H27)+
SUMIF(AA13,PAUTA!F28,PAUTA!H28)+
SUMIF(AB13,PAUTA!F29,PAUTA!H29)+
SUMIF(AC13,PAUTA!F30,PAUTA!H30)+
SUMIF(AD13,PAUTA!F31,PAUTA!H31)+
SUMIF(AE13,PAUTA!F32,PAUTA!H32)+
SUMIF(AF13,PAUTA!F33,PAUTA!H33)+
SUMIF(AG13,PAUTA!F34,PAUTA!H34)+
SUMIF(AH13,PAUTA!F35,PAUTA!H35)+
SUMIF(AI13,PAUTA!F36,PAUTA!H36)+
SUMIF(AJ13,PAUTA!F37,PAUTA!H37)+
SUMIF(AK13,PAUTA!F38,PAUTA!H38)+
SUMIF(AL13,PAUTA!F39,PAUTA!H39)+
SUMIF(AM13,PAUTA!F40,PAUTA!H40)+
SUMIF(AN13,PAUTA!F41,PAUTA!H41)+
SUMIF(AO13,PAUTA!F42,PAUTA!H42)+
SUMIF(AP13,PAUTA!F43,PAUTA!H43)+
SUMIF(AQ13,PAUTA!F44,PAUTA!H44)+
SUMIF(AR13,PAUTA!F45,PAUTA!H45)+
SUMIF(AS13,PAUTA!F46,PAUTA!H46)+
SUMIF(AT13,PAUTA!F47,PAUTA!H47)</f>
        <v>0</v>
      </c>
      <c r="AW13" s="15">
        <f>IF(AV13&lt;B65,(4-H62)*(AV13/B65)+H62,3*(AV13-B65)/(B62*(1-H68))+4)</f>
        <v>1</v>
      </c>
    </row>
    <row r="14" spans="1:49" x14ac:dyDescent="0.25">
      <c r="A14" s="38" t="str">
        <f>CONCATENATE(PAUTA!J12," ",PAUTA!K12," ",PAUTA!L12)</f>
        <v xml:space="preserve">  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V14" s="2">
        <f>SUMIF(B14,PAUTA!F3,PAUTA!H3)+
SUMIF(C14,PAUTA!F4,PAUTA!H4)+
SUMIF(D14,PAUTA!F5,PAUTA!H5)+
SUMIF(E14,PAUTA!F6,PAUTA!H6)+
SUMIF(F14,PAUTA!F7,PAUTA!H7)+
SUMIF(G14,PAUTA!F8,PAUTA!H8)+
SUMIF(H14,PAUTA!F9,PAUTA!H9)+
SUMIF(I14,PAUTA!F10,PAUTA!H10)+
SUMIF(J14,PAUTA!F11,PAUTA!H11)+
SUMIF(K14,PAUTA!F12,PAUTA!H12)+
SUMIF(L14,PAUTA!F13,PAUTA!H13)+
SUMIF(M14,PAUTA!F14,PAUTA!H14)+
SUMIF(N14,PAUTA!F15,PAUTA!H15)+
SUMIF(O14,PAUTA!F16,PAUTA!H16)+
SUMIF(P14,PAUTA!F17,PAUTA!H17)+
SUMIF(Q14,PAUTA!F18,PAUTA!H18)+
SUMIF(R14,PAUTA!F19,PAUTA!H19)+
SUMIF(S14,PAUTA!F20,PAUTA!H20)+
SUMIF(T14,PAUTA!F21,PAUTA!H21)+
SUMIF(U14,PAUTA!F22,PAUTA!H22)+
SUMIF(V14,PAUTA!F23,PAUTA!H23)+
SUMIF(W14,PAUTA!F24,PAUTA!H24)+
SUMIF(X14,PAUTA!F25,PAUTA!H25)+
SUMIF(Y14,PAUTA!F26,PAUTA!H26)+
SUMIF(Z14,PAUTA!F27,PAUTA!H27)+
SUMIF(AA14,PAUTA!F28,PAUTA!H28)+
SUMIF(AB14,PAUTA!F29,PAUTA!H29)+
SUMIF(AC14,PAUTA!F30,PAUTA!H30)+
SUMIF(AD14,PAUTA!F31,PAUTA!H31)+
SUMIF(AE14,PAUTA!F32,PAUTA!H32)+
SUMIF(AF14,PAUTA!F33,PAUTA!H33)+
SUMIF(AG14,PAUTA!F34,PAUTA!H34)+
SUMIF(AH14,PAUTA!F35,PAUTA!H35)+
SUMIF(AI14,PAUTA!F36,PAUTA!H36)+
SUMIF(AJ14,PAUTA!F37,PAUTA!H37)+
SUMIF(AK14,PAUTA!F38,PAUTA!H38)+
SUMIF(AL14,PAUTA!F39,PAUTA!H39)+
SUMIF(AM14,PAUTA!F40,PAUTA!H40)+
SUMIF(AN14,PAUTA!F41,PAUTA!H41)+
SUMIF(AO14,PAUTA!F42,PAUTA!H42)+
SUMIF(AP14,PAUTA!F43,PAUTA!H43)+
SUMIF(AQ14,PAUTA!F44,PAUTA!H44)+
SUMIF(AR14,PAUTA!F45,PAUTA!H45)+
SUMIF(AS14,PAUTA!F46,PAUTA!H46)+
SUMIF(AT14,PAUTA!F47,PAUTA!H47)</f>
        <v>0</v>
      </c>
      <c r="AW14" s="15">
        <f>IF(AV14&lt;B65,(4-H62)*(AV14/B65)+H62,3*(AV14-B65)/(B62*(1-H68))+4)</f>
        <v>1</v>
      </c>
    </row>
    <row r="15" spans="1:49" x14ac:dyDescent="0.25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60"/>
      <c r="AV15" s="53"/>
      <c r="AW15" s="54"/>
    </row>
    <row r="16" spans="1:49" x14ac:dyDescent="0.25">
      <c r="A16" s="50" t="str">
        <f>CONCATENATE(PAUTA!J13," ",PAUTA!K13," ",PAUTA!L13)</f>
        <v xml:space="preserve">  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V16" s="2">
        <f>SUMIF(B16,PAUTA!F3,PAUTA!H3)+
SUMIF(C16,PAUTA!F4,PAUTA!H4)+
SUMIF(D16,PAUTA!F5,PAUTA!H5)+
SUMIF(E16,PAUTA!F6,PAUTA!H6)+
SUMIF(F16,PAUTA!F7,PAUTA!H7)+
SUMIF(G16,PAUTA!F8,PAUTA!H8)+
SUMIF(H16,PAUTA!F9,PAUTA!H9)+
SUMIF(I16,PAUTA!F10,PAUTA!H10)+
SUMIF(J16,PAUTA!F11,PAUTA!H11)+
SUMIF(K16,PAUTA!F12,PAUTA!H12)+
SUMIF(L16,PAUTA!F13,PAUTA!H13)+
SUMIF(M16,PAUTA!F14,PAUTA!H14)+
SUMIF(N16,PAUTA!F15,PAUTA!H15)+
SUMIF(O16,PAUTA!F16,PAUTA!H16)+
SUMIF(P16,PAUTA!F17,PAUTA!H17)+
SUMIF(Q16,PAUTA!F18,PAUTA!H18)+
SUMIF(R16,PAUTA!F19,PAUTA!H19)+
SUMIF(S16,PAUTA!F20,PAUTA!H20)+
SUMIF(T16,PAUTA!F21,PAUTA!H21)+
SUMIF(U16,PAUTA!F22,PAUTA!H22)+
SUMIF(V16,PAUTA!F23,PAUTA!H23)+
SUMIF(W16,PAUTA!F24,PAUTA!H24)+
SUMIF(X16,PAUTA!F25,PAUTA!H25)+
SUMIF(Y16,PAUTA!F26,PAUTA!H26)+
SUMIF(Z16,PAUTA!F27,PAUTA!H27)+
SUMIF(AA16,PAUTA!F28,PAUTA!H28)+
SUMIF(AB16,PAUTA!F29,PAUTA!H29)+
SUMIF(AC16,PAUTA!F30,PAUTA!H30)+
SUMIF(AD16,PAUTA!F31,PAUTA!H31)+
SUMIF(AE16,PAUTA!F32,PAUTA!H32)+
SUMIF(AF16,PAUTA!F33,PAUTA!H33)+
SUMIF(AG16,PAUTA!F34,PAUTA!H34)+
SUMIF(AH16,PAUTA!F35,PAUTA!H35)+
SUMIF(AI16,PAUTA!F36,PAUTA!H36)+
SUMIF(AJ16,PAUTA!F37,PAUTA!H37)+
SUMIF(AK16,PAUTA!F38,PAUTA!H38)+
SUMIF(AL16,PAUTA!F39,PAUTA!H39)+
SUMIF(AM16,PAUTA!F40,PAUTA!H40)+
SUMIF(AN16,PAUTA!F41,PAUTA!H41)+
SUMIF(AO16,PAUTA!F42,PAUTA!H42)+
SUMIF(AP16,PAUTA!F43,PAUTA!H43)+
SUMIF(AQ16,PAUTA!F44,PAUTA!H44)+
SUMIF(AR16,PAUTA!F45,PAUTA!H45)+
SUMIF(AS16,PAUTA!F46,PAUTA!H46)+
SUMIF(AT16,PAUTA!F47,PAUTA!H47)</f>
        <v>0</v>
      </c>
      <c r="AW16" s="15">
        <f>IF(AV16&lt;B65,(4-H62)*(AV16/B65)+H62,3*(AV16-B65)/(B62*(1-H68))+4)</f>
        <v>1</v>
      </c>
    </row>
    <row r="17" spans="1:49" x14ac:dyDescent="0.25">
      <c r="A17" s="38" t="str">
        <f>CONCATENATE(PAUTA!J14," ",PAUTA!K14," ",PAUTA!L14)</f>
        <v xml:space="preserve">  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V17" s="2">
        <f>SUMIF(B17,PAUTA!F3,PAUTA!H3)+
SUMIF(C17,PAUTA!F4,PAUTA!H4)+
SUMIF(D17,PAUTA!F5,PAUTA!H5)+
SUMIF(E17,PAUTA!F6,PAUTA!H6)+
SUMIF(F17,PAUTA!F7,PAUTA!H7)+
SUMIF(G17,PAUTA!F8,PAUTA!H8)+
SUMIF(H17,PAUTA!F9,PAUTA!H9)+
SUMIF(I17,PAUTA!F10,PAUTA!H10)+
SUMIF(J17,PAUTA!F11,PAUTA!H11)+
SUMIF(K17,PAUTA!F12,PAUTA!H12)+
SUMIF(L17,PAUTA!F13,PAUTA!H13)+
SUMIF(M17,PAUTA!F14,PAUTA!H14)+
SUMIF(N17,PAUTA!F15,PAUTA!H15)+
SUMIF(O17,PAUTA!F16,PAUTA!H16)+
SUMIF(P17,PAUTA!F17,PAUTA!H17)+
SUMIF(Q17,PAUTA!F18,PAUTA!H18)+
SUMIF(R17,PAUTA!F19,PAUTA!H19)+
SUMIF(S17,PAUTA!F20,PAUTA!H20)+
SUMIF(T17,PAUTA!F21,PAUTA!H21)+
SUMIF(U17,PAUTA!F22,PAUTA!H22)+
SUMIF(V17,PAUTA!F23,PAUTA!H23)+
SUMIF(W17,PAUTA!F24,PAUTA!H24)+
SUMIF(X17,PAUTA!F25,PAUTA!H25)+
SUMIF(Y17,PAUTA!F26,PAUTA!H26)+
SUMIF(Z17,PAUTA!F27,PAUTA!H27)+
SUMIF(AA17,PAUTA!F28,PAUTA!H28)+
SUMIF(AB17,PAUTA!F29,PAUTA!H29)+
SUMIF(AC17,PAUTA!F30,PAUTA!H30)+
SUMIF(AD17,PAUTA!F31,PAUTA!H31)+
SUMIF(AE17,PAUTA!F32,PAUTA!H32)+
SUMIF(AF17,PAUTA!F33,PAUTA!H33)+
SUMIF(AG17,PAUTA!F34,PAUTA!H34)+
SUMIF(AH17,PAUTA!F35,PAUTA!H35)+
SUMIF(AI17,PAUTA!F36,PAUTA!H36)+
SUMIF(AJ17,PAUTA!F37,PAUTA!H37)+
SUMIF(AK17,PAUTA!F38,PAUTA!H38)+
SUMIF(AL17,PAUTA!F39,PAUTA!H39)+
SUMIF(AM17,PAUTA!F40,PAUTA!H40)+
SUMIF(AN17,PAUTA!F41,PAUTA!H41)+
SUMIF(AO17,PAUTA!F42,PAUTA!H42)+
SUMIF(AP17,PAUTA!F43,PAUTA!H43)+
SUMIF(AQ17,PAUTA!F44,PAUTA!H44)+
SUMIF(AR17,PAUTA!F45,PAUTA!H45)+
SUMIF(AS17,PAUTA!F46,PAUTA!H46)+
SUMIF(AT17,PAUTA!F47,PAUTA!H47)</f>
        <v>0</v>
      </c>
      <c r="AW17" s="15">
        <f>IF(AV17&lt;B65,(4-H62)*(AV17/B65)+H62,3*(AV17-B65)/(B62*(1-H68))+4)</f>
        <v>1</v>
      </c>
    </row>
    <row r="18" spans="1:49" x14ac:dyDescent="0.25">
      <c r="A18" s="50" t="str">
        <f>CONCATENATE(PAUTA!J15," ",PAUTA!K15," ",PAUTA!L15)</f>
        <v xml:space="preserve">  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V18" s="2">
        <f>SUMIF(B18,PAUTA!F3,PAUTA!H3)+
SUMIF(C18,PAUTA!F4,PAUTA!H4)+
SUMIF(D18,PAUTA!F5,PAUTA!H5)+
SUMIF(E18,PAUTA!F6,PAUTA!H6)+
SUMIF(F18,PAUTA!F7,PAUTA!H7)+
SUMIF(G18,PAUTA!F8,PAUTA!H8)+
SUMIF(H18,PAUTA!F9,PAUTA!H9)+
SUMIF(I18,PAUTA!F10,PAUTA!H10)+
SUMIF(J18,PAUTA!F11,PAUTA!H11)+
SUMIF(K18,PAUTA!F12,PAUTA!H12)+
SUMIF(L18,PAUTA!F13,PAUTA!H13)+
SUMIF(M18,PAUTA!F14,PAUTA!H14)+
SUMIF(N18,PAUTA!F15,PAUTA!H15)+
SUMIF(O18,PAUTA!F16,PAUTA!H16)+
SUMIF(P18,PAUTA!F17,PAUTA!H17)+
SUMIF(Q18,PAUTA!F18,PAUTA!H18)+
SUMIF(R18,PAUTA!F19,PAUTA!H19)+
SUMIF(S18,PAUTA!F20,PAUTA!H20)+
SUMIF(T18,PAUTA!F21,PAUTA!H21)+
SUMIF(U18,PAUTA!F22,PAUTA!H22)+
SUMIF(V18,PAUTA!F23,PAUTA!H23)+
SUMIF(W18,PAUTA!F24,PAUTA!H24)+
SUMIF(X18,PAUTA!F25,PAUTA!H25)+
SUMIF(Y18,PAUTA!F26,PAUTA!H26)+
SUMIF(Z18,PAUTA!F27,PAUTA!H27)+
SUMIF(AA18,PAUTA!F28,PAUTA!H28)+
SUMIF(AB18,PAUTA!F29,PAUTA!H29)+
SUMIF(AC18,PAUTA!F30,PAUTA!H30)+
SUMIF(AD18,PAUTA!F31,PAUTA!H31)+
SUMIF(AE18,PAUTA!F32,PAUTA!H32)+
SUMIF(AF18,PAUTA!F33,PAUTA!H33)+
SUMIF(AG18,PAUTA!F34,PAUTA!H34)+
SUMIF(AH18,PAUTA!F35,PAUTA!H35)+
SUMIF(AI18,PAUTA!F36,PAUTA!H36)+
SUMIF(AJ18,PAUTA!F37,PAUTA!H37)+
SUMIF(AK18,PAUTA!F38,PAUTA!H38)+
SUMIF(AL18,PAUTA!F39,PAUTA!H39)+
SUMIF(AM18,PAUTA!F40,PAUTA!H40)+
SUMIF(AN18,PAUTA!F41,PAUTA!H41)+
SUMIF(AO18,PAUTA!F42,PAUTA!H42)+
SUMIF(AP18,PAUTA!F43,PAUTA!H43)+
SUMIF(AQ18,PAUTA!F44,PAUTA!H44)+
SUMIF(AR18,PAUTA!F45,PAUTA!H45)+
SUMIF(AS18,PAUTA!F46,PAUTA!H46)+
SUMIF(AT18,PAUTA!F47,PAUTA!H47)</f>
        <v>0</v>
      </c>
      <c r="AW18" s="15">
        <f>IF(AV18&lt;B65,(4-H62)*(AV18/B65)+H62,3*(AV18-B65)/(B62*(1-H68))+4)</f>
        <v>1</v>
      </c>
    </row>
    <row r="19" spans="1:49" x14ac:dyDescent="0.25">
      <c r="A19" s="38" t="str">
        <f>CONCATENATE(PAUTA!J16," ",PAUTA!K16," ",PAUTA!L16)</f>
        <v xml:space="preserve">  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V19" s="2">
        <f>SUMIF(B19,PAUTA!F3,PAUTA!H3)+
SUMIF(C19,PAUTA!F4,PAUTA!H4)+
SUMIF(D19,PAUTA!F5,PAUTA!H5)+
SUMIF(E19,PAUTA!F6,PAUTA!H6)+
SUMIF(F19,PAUTA!F7,PAUTA!H7)+
SUMIF(G19,PAUTA!F8,PAUTA!H8)+
SUMIF(H19,PAUTA!F9,PAUTA!H9)+
SUMIF(I19,PAUTA!F10,PAUTA!H10)+
SUMIF(J19,PAUTA!F11,PAUTA!H11)+
SUMIF(K19,PAUTA!F12,PAUTA!H12)+
SUMIF(L19,PAUTA!F13,PAUTA!H13)+
SUMIF(M19,PAUTA!F14,PAUTA!H14)+
SUMIF(N19,PAUTA!F15,PAUTA!H15)+
SUMIF(O19,PAUTA!F16,PAUTA!H16)+
SUMIF(P19,PAUTA!F17,PAUTA!H17)+
SUMIF(Q19,PAUTA!F18,PAUTA!H18)+
SUMIF(R19,PAUTA!F19,PAUTA!H19)+
SUMIF(S19,PAUTA!F20,PAUTA!H20)+
SUMIF(T19,PAUTA!F21,PAUTA!H21)+
SUMIF(U19,PAUTA!F22,PAUTA!H22)+
SUMIF(V19,PAUTA!F23,PAUTA!H23)+
SUMIF(W19,PAUTA!F24,PAUTA!H24)+
SUMIF(X19,PAUTA!F25,PAUTA!H25)+
SUMIF(Y19,PAUTA!F26,PAUTA!H26)+
SUMIF(Z19,PAUTA!F27,PAUTA!H27)+
SUMIF(AA19,PAUTA!F28,PAUTA!H28)+
SUMIF(AB19,PAUTA!F29,PAUTA!H29)+
SUMIF(AC19,PAUTA!F30,PAUTA!H30)+
SUMIF(AD19,PAUTA!F31,PAUTA!H31)+
SUMIF(AE19,PAUTA!F32,PAUTA!H32)+
SUMIF(AF19,PAUTA!F33,PAUTA!H33)+
SUMIF(AG19,PAUTA!F34,PAUTA!H34)+
SUMIF(AH19,PAUTA!F35,PAUTA!H35)+
SUMIF(AI19,PAUTA!F36,PAUTA!H36)+
SUMIF(AJ19,PAUTA!F37,PAUTA!H37)+
SUMIF(AK19,PAUTA!F38,PAUTA!H38)+
SUMIF(AL19,PAUTA!F39,PAUTA!H39)+
SUMIF(AM19,PAUTA!F40,PAUTA!H40)+
SUMIF(AN19,PAUTA!F41,PAUTA!H41)+
SUMIF(AO19,PAUTA!F42,PAUTA!H42)+
SUMIF(AP19,PAUTA!F43,PAUTA!H43)+
SUMIF(AQ19,PAUTA!F44,PAUTA!H44)+
SUMIF(AR19,PAUTA!F45,PAUTA!H45)+
SUMIF(AS19,PAUTA!F46,PAUTA!H46)+
SUMIF(AT19,PAUTA!F47,PAUTA!H47)</f>
        <v>0</v>
      </c>
      <c r="AW19" s="15">
        <f>IF(AV19&lt;B65,(4-H62)*(AV19/B65)+H62,3*(AV19-B65)/(B62*(1-H68))+4)</f>
        <v>1</v>
      </c>
    </row>
    <row r="20" spans="1:49" x14ac:dyDescent="0.25">
      <c r="A20" s="50" t="str">
        <f>CONCATENATE(PAUTA!J17," ",PAUTA!K17," ",PAUTA!L17)</f>
        <v xml:space="preserve">  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V20" s="2">
        <f>SUMIF(B20,PAUTA!F3,PAUTA!H3)+
SUMIF(C20,PAUTA!F4,PAUTA!H4)+
SUMIF(D20,PAUTA!F5,PAUTA!H5)+
SUMIF(E20,PAUTA!F6,PAUTA!H6)+
SUMIF(F20,PAUTA!F7,PAUTA!H7)+
SUMIF(G20,PAUTA!F8,PAUTA!H8)+
SUMIF(H20,PAUTA!F9,PAUTA!H9)+
SUMIF(I20,PAUTA!F10,PAUTA!H10)+
SUMIF(J20,PAUTA!F11,PAUTA!H11)+
SUMIF(K20,PAUTA!F12,PAUTA!H12)+
SUMIF(L20,PAUTA!F13,PAUTA!H13)+
SUMIF(M20,PAUTA!F14,PAUTA!H14)+
SUMIF(N20,PAUTA!F15,PAUTA!H15)+
SUMIF(O20,PAUTA!F16,PAUTA!H16)+
SUMIF(P20,PAUTA!F17,PAUTA!H17)+
SUMIF(Q20,PAUTA!F18,PAUTA!H18)+
SUMIF(R20,PAUTA!F19,PAUTA!H19)+
SUMIF(S20,PAUTA!F20,PAUTA!H20)+
SUMIF(T20,PAUTA!F21,PAUTA!H21)+
SUMIF(U20,PAUTA!F22,PAUTA!H22)+
SUMIF(V20,PAUTA!F23,PAUTA!H23)+
SUMIF(W20,PAUTA!F24,PAUTA!H24)+
SUMIF(X20,PAUTA!F25,PAUTA!H25)+
SUMIF(Y20,PAUTA!F26,PAUTA!H26)+
SUMIF(Z20,PAUTA!F27,PAUTA!H27)+
SUMIF(AA20,PAUTA!F28,PAUTA!H28)+
SUMIF(AB20,PAUTA!F29,PAUTA!H29)+
SUMIF(AC20,PAUTA!F30,PAUTA!H30)+
SUMIF(AD20,PAUTA!F31,PAUTA!H31)+
SUMIF(AE20,PAUTA!F32,PAUTA!H32)+
SUMIF(AF20,PAUTA!F33,PAUTA!H33)+
SUMIF(AG20,PAUTA!F34,PAUTA!H34)+
SUMIF(AH20,PAUTA!F35,PAUTA!H35)+
SUMIF(AI20,PAUTA!F36,PAUTA!H36)+
SUMIF(AJ20,PAUTA!F37,PAUTA!H37)+
SUMIF(AK20,PAUTA!F38,PAUTA!H38)+
SUMIF(AL20,PAUTA!F39,PAUTA!H39)+
SUMIF(AM20,PAUTA!F40,PAUTA!H40)+
SUMIF(AN20,PAUTA!F41,PAUTA!H41)+
SUMIF(AO20,PAUTA!F42,PAUTA!H42)+
SUMIF(AP20,PAUTA!F43,PAUTA!H43)+
SUMIF(AQ20,PAUTA!F44,PAUTA!H44)+
SUMIF(AR20,PAUTA!F45,PAUTA!H45)+
SUMIF(AS20,PAUTA!F46,PAUTA!H46)+
SUMIF(AT20,PAUTA!F47,PAUTA!H47)</f>
        <v>0</v>
      </c>
      <c r="AW20" s="15">
        <f>IF(AV20&lt;B65,(4-H62)*(AV20/B65)+H62,3*(AV20-B65)/(B62*(1-H68))+4)</f>
        <v>1</v>
      </c>
    </row>
    <row r="21" spans="1:49" x14ac:dyDescent="0.25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8"/>
      <c r="AV21" s="53"/>
      <c r="AW21" s="54"/>
    </row>
    <row r="22" spans="1:49" x14ac:dyDescent="0.25">
      <c r="A22" s="38" t="str">
        <f>CONCATENATE(PAUTA!J18," ",PAUTA!K18," ",PAUTA!L18)</f>
        <v xml:space="preserve">  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V22" s="2">
        <f>SUMIF(B22,PAUTA!F3,PAUTA!H3)+
SUMIF(C22,PAUTA!F4,PAUTA!H4)+
SUMIF(D22,PAUTA!F5,PAUTA!H5)+
SUMIF(E22,PAUTA!F6,PAUTA!H6)+
SUMIF(F22,PAUTA!F7,PAUTA!H7)+
SUMIF(G22,PAUTA!F8,PAUTA!H8)+
SUMIF(H22,PAUTA!F9,PAUTA!H9)+
SUMIF(I22,PAUTA!F10,PAUTA!H10)+
SUMIF(J22,PAUTA!F11,PAUTA!H11)+
SUMIF(K22,PAUTA!F12,PAUTA!H12)+
SUMIF(L22,PAUTA!F13,PAUTA!H13)+
SUMIF(M22,PAUTA!F14,PAUTA!H14)+
SUMIF(N22,PAUTA!F15,PAUTA!H15)+
SUMIF(O22,PAUTA!F16,PAUTA!H16)+
SUMIF(P22,PAUTA!F17,PAUTA!H17)+
SUMIF(Q22,PAUTA!F18,PAUTA!H18)+
SUMIF(R22,PAUTA!F19,PAUTA!H19)+
SUMIF(S22,PAUTA!F20,PAUTA!H20)+
SUMIF(T22,PAUTA!F21,PAUTA!H21)+
SUMIF(U22,PAUTA!F22,PAUTA!H22)+
SUMIF(V22,PAUTA!F23,PAUTA!H23)+
SUMIF(W22,PAUTA!F24,PAUTA!H24)+
SUMIF(X22,PAUTA!F25,PAUTA!H25)+
SUMIF(Y22,PAUTA!F26,PAUTA!H26)+
SUMIF(Z22,PAUTA!F27,PAUTA!H27)+
SUMIF(AA22,PAUTA!F28,PAUTA!H28)+
SUMIF(AB22,PAUTA!F29,PAUTA!H29)+
SUMIF(AC22,PAUTA!F30,PAUTA!H30)+
SUMIF(AD22,PAUTA!F31,PAUTA!H31)+
SUMIF(AE22,PAUTA!F32,PAUTA!H32)+
SUMIF(AF22,PAUTA!F33,PAUTA!H33)+
SUMIF(AG22,PAUTA!F34,PAUTA!H34)+
SUMIF(AH22,PAUTA!F35,PAUTA!H35)+
SUMIF(AI22,PAUTA!F36,PAUTA!H36)+
SUMIF(AJ22,PAUTA!F37,PAUTA!H37)+
SUMIF(AK22,PAUTA!F38,PAUTA!H38)+
SUMIF(AL22,PAUTA!F39,PAUTA!H39)+
SUMIF(AM22,PAUTA!F40,PAUTA!H40)+
SUMIF(AN22,PAUTA!F41,PAUTA!H41)+
SUMIF(AO22,PAUTA!F42,PAUTA!H42)+
SUMIF(AP22,PAUTA!F43,PAUTA!H43)+
SUMIF(AQ22,PAUTA!F44,PAUTA!H44)+
SUMIF(AR22,PAUTA!F45,PAUTA!H45)+
SUMIF(AS22,PAUTA!F46,PAUTA!H46)+
SUMIF(AT22,PAUTA!F47,PAUTA!H47)</f>
        <v>0</v>
      </c>
      <c r="AW22" s="15">
        <f>IF(AV22&lt;B65,(4-H62)*(AV22/B65)+H62,3*(AV22-B65)/(B62*(1-H68))+4)</f>
        <v>1</v>
      </c>
    </row>
    <row r="23" spans="1:49" x14ac:dyDescent="0.25">
      <c r="A23" s="50" t="str">
        <f>CONCATENATE(PAUTA!J19," ",PAUTA!K19," ",PAUTA!L19)</f>
        <v xml:space="preserve">  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V23" s="2">
        <f>SUMIF(B23,PAUTA!F3,PAUTA!H3)+
SUMIF(C23,PAUTA!F4,PAUTA!H4)+
SUMIF(D23,PAUTA!F5,PAUTA!H5)+
SUMIF(E23,PAUTA!F6,PAUTA!H6)+
SUMIF(F23,PAUTA!F7,PAUTA!H7)+
SUMIF(G23,PAUTA!F8,PAUTA!H8)+
SUMIF(H23,PAUTA!F9,PAUTA!H9)+
SUMIF(I23,PAUTA!F10,PAUTA!H10)+
SUMIF(J23,PAUTA!F11,PAUTA!H11)+
SUMIF(K23,PAUTA!F12,PAUTA!H12)+
SUMIF(L23,PAUTA!F13,PAUTA!H13)+
SUMIF(M23,PAUTA!F14,PAUTA!H14)+
SUMIF(N23,PAUTA!F15,PAUTA!H15)+
SUMIF(O23,PAUTA!F16,PAUTA!H16)+
SUMIF(P23,PAUTA!F17,PAUTA!H17)+
SUMIF(Q23,PAUTA!F18,PAUTA!H18)+
SUMIF(R23,PAUTA!F19,PAUTA!H19)+
SUMIF(S23,PAUTA!F20,PAUTA!H20)+
SUMIF(T23,PAUTA!F21,PAUTA!H21)+
SUMIF(U23,PAUTA!F22,PAUTA!H22)+
SUMIF(V23,PAUTA!F23,PAUTA!H23)+
SUMIF(W23,PAUTA!F24,PAUTA!H24)+
SUMIF(X23,PAUTA!F25,PAUTA!H25)+
SUMIF(Y23,PAUTA!F26,PAUTA!H26)+
SUMIF(Z23,PAUTA!F27,PAUTA!H27)+
SUMIF(AA23,PAUTA!F28,PAUTA!H28)+
SUMIF(AB23,PAUTA!F29,PAUTA!H29)+
SUMIF(AC23,PAUTA!F30,PAUTA!H30)+
SUMIF(AD23,PAUTA!F31,PAUTA!H31)+
SUMIF(AE23,PAUTA!F32,PAUTA!H32)+
SUMIF(AF23,PAUTA!F33,PAUTA!H33)+
SUMIF(AG23,PAUTA!F34,PAUTA!H34)+
SUMIF(AH23,PAUTA!F35,PAUTA!H35)+
SUMIF(AI23,PAUTA!F36,PAUTA!H36)+
SUMIF(AJ23,PAUTA!F37,PAUTA!H37)+
SUMIF(AK23,PAUTA!F38,PAUTA!H38)+
SUMIF(AL23,PAUTA!F39,PAUTA!H39)+
SUMIF(AM23,PAUTA!F40,PAUTA!H40)+
SUMIF(AN23,PAUTA!F41,PAUTA!H41)+
SUMIF(AO23,PAUTA!F42,PAUTA!H42)+
SUMIF(AP23,PAUTA!F43,PAUTA!H43)+
SUMIF(AQ23,PAUTA!F44,PAUTA!H44)+
SUMIF(AR23,PAUTA!F45,PAUTA!H45)+
SUMIF(AS23,PAUTA!F46,PAUTA!H46)+
SUMIF(AT23,PAUTA!F47,PAUTA!H47)</f>
        <v>0</v>
      </c>
      <c r="AW23" s="15">
        <f>IF(AV23&lt;B65,(4-H62)*(AV23/B65)+H62,3*(AV23-B65)/(B62*(1-H68))+4)</f>
        <v>1</v>
      </c>
    </row>
    <row r="24" spans="1:49" x14ac:dyDescent="0.25">
      <c r="A24" s="38" t="str">
        <f>CONCATENATE(PAUTA!J20," ",PAUTA!K20," ",PAUTA!L20)</f>
        <v xml:space="preserve">  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V24" s="2">
        <f>SUMIF(B24,PAUTA!F3,PAUTA!H3)+
SUMIF(C24,PAUTA!F4,PAUTA!H4)+
SUMIF(D24,PAUTA!F5,PAUTA!H5)+
SUMIF(E24,PAUTA!F6,PAUTA!H6)+
SUMIF(F24,PAUTA!F7,PAUTA!H7)+
SUMIF(G24,PAUTA!F8,PAUTA!H8)+
SUMIF(H24,PAUTA!F9,PAUTA!H9)+
SUMIF(I24,PAUTA!F10,PAUTA!H10)+
SUMIF(J24,PAUTA!F11,PAUTA!H11)+
SUMIF(K24,PAUTA!F12,PAUTA!H12)+
SUMIF(L24,PAUTA!F13,PAUTA!H13)+
SUMIF(M24,PAUTA!F14,PAUTA!H14)+
SUMIF(N24,PAUTA!F15,PAUTA!H15)+
SUMIF(O24,PAUTA!F16,PAUTA!H16)+
SUMIF(P24,PAUTA!F17,PAUTA!H17)+
SUMIF(Q24,PAUTA!F18,PAUTA!H18)+
SUMIF(R24,PAUTA!F19,PAUTA!H19)+
SUMIF(S24,PAUTA!F20,PAUTA!H20)+
SUMIF(T24,PAUTA!F21,PAUTA!H21)+
SUMIF(U24,PAUTA!F22,PAUTA!H22)+
SUMIF(V24,PAUTA!F23,PAUTA!H23)+
SUMIF(W24,PAUTA!F24,PAUTA!H24)+
SUMIF(X24,PAUTA!F25,PAUTA!H25)+
SUMIF(Y24,PAUTA!F26,PAUTA!H26)+
SUMIF(Z24,PAUTA!F27,PAUTA!H27)+
SUMIF(AA24,PAUTA!F28,PAUTA!H28)+
SUMIF(AB24,PAUTA!F29,PAUTA!H29)+
SUMIF(AC24,PAUTA!F30,PAUTA!H30)+
SUMIF(AD24,PAUTA!F31,PAUTA!H31)+
SUMIF(AE24,PAUTA!F32,PAUTA!H32)+
SUMIF(AF24,PAUTA!F33,PAUTA!H33)+
SUMIF(AG24,PAUTA!F34,PAUTA!H34)+
SUMIF(AH24,PAUTA!F35,PAUTA!H35)+
SUMIF(AI24,PAUTA!F36,PAUTA!H36)+
SUMIF(AJ24,PAUTA!F37,PAUTA!H37)+
SUMIF(AK24,PAUTA!F38,PAUTA!H38)+
SUMIF(AL24,PAUTA!F39,PAUTA!H39)+
SUMIF(AM24,PAUTA!F40,PAUTA!H40)+
SUMIF(AN24,PAUTA!F41,PAUTA!H41)+
SUMIF(AO24,PAUTA!F42,PAUTA!H42)+
SUMIF(AP24,PAUTA!F43,PAUTA!H43)+
SUMIF(AQ24,PAUTA!F44,PAUTA!H44)+
SUMIF(AR24,PAUTA!F45,PAUTA!H45)+
SUMIF(AS24,PAUTA!F46,PAUTA!H46)+
SUMIF(AT24,PAUTA!F47,PAUTA!H47)</f>
        <v>0</v>
      </c>
      <c r="AW24" s="15">
        <f>IF(AV24&lt;B65,(4-H62)*(AV24/B65)+H62,3*(AV24-B65)/(B62*(1-H68))+4)</f>
        <v>1</v>
      </c>
    </row>
    <row r="25" spans="1:49" x14ac:dyDescent="0.25">
      <c r="A25" s="50" t="str">
        <f>CONCATENATE(PAUTA!J21," ",PAUTA!K21," ",PAUTA!L21)</f>
        <v xml:space="preserve">  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V25" s="2">
        <f>SUMIF(B25,PAUTA!F3,PAUTA!H3)+
SUMIF(C25,PAUTA!F4,PAUTA!H4)+
SUMIF(D25,PAUTA!F5,PAUTA!H5)+
SUMIF(E25,PAUTA!F6,PAUTA!H6)+
SUMIF(F25,PAUTA!F7,PAUTA!H7)+
SUMIF(G25,PAUTA!F8,PAUTA!H8)+
SUMIF(H25,PAUTA!F9,PAUTA!H9)+
SUMIF(I25,PAUTA!F10,PAUTA!H10)+
SUMIF(J25,PAUTA!F11,PAUTA!H11)+
SUMIF(K25,PAUTA!F12,PAUTA!H12)+
SUMIF(L25,PAUTA!F13,PAUTA!H13)+
SUMIF(M25,PAUTA!F14,PAUTA!H14)+
SUMIF(N25,PAUTA!F15,PAUTA!H15)+
SUMIF(O25,PAUTA!F16,PAUTA!H16)+
SUMIF(P25,PAUTA!F17,PAUTA!H17)+
SUMIF(Q25,PAUTA!F18,PAUTA!H18)+
SUMIF(R25,PAUTA!F19,PAUTA!H19)+
SUMIF(S25,PAUTA!F20,PAUTA!H20)+
SUMIF(T25,PAUTA!F21,PAUTA!H21)+
SUMIF(U25,PAUTA!F22,PAUTA!H22)+
SUMIF(V25,PAUTA!F23,PAUTA!H23)+
SUMIF(W25,PAUTA!F24,PAUTA!H24)+
SUMIF(X25,PAUTA!F25,PAUTA!H25)+
SUMIF(Y25,PAUTA!F26,PAUTA!H26)+
SUMIF(Z25,PAUTA!F27,PAUTA!H27)+
SUMIF(AA25,PAUTA!F28,PAUTA!H28)+
SUMIF(AB25,PAUTA!F29,PAUTA!H29)+
SUMIF(AC25,PAUTA!F30,PAUTA!H30)+
SUMIF(AD25,PAUTA!F31,PAUTA!H31)+
SUMIF(AE25,PAUTA!F32,PAUTA!H32)+
SUMIF(AF25,PAUTA!F33,PAUTA!H33)+
SUMIF(AG25,PAUTA!F34,PAUTA!H34)+
SUMIF(AH25,PAUTA!F35,PAUTA!H35)+
SUMIF(AI25,PAUTA!F36,PAUTA!H36)+
SUMIF(AJ25,PAUTA!F37,PAUTA!H37)+
SUMIF(AK25,PAUTA!F38,PAUTA!H38)+
SUMIF(AL25,PAUTA!F39,PAUTA!H39)+
SUMIF(AM25,PAUTA!F40,PAUTA!H40)+
SUMIF(AN25,PAUTA!F41,PAUTA!H41)+
SUMIF(AO25,PAUTA!F42,PAUTA!H42)+
SUMIF(AP25,PAUTA!F43,PAUTA!H43)+
SUMIF(AQ25,PAUTA!F44,PAUTA!H44)+
SUMIF(AR25,PAUTA!F45,PAUTA!H45)+
SUMIF(AS25,PAUTA!F46,PAUTA!H46)+
SUMIF(AT25,PAUTA!F47,PAUTA!H47)</f>
        <v>0</v>
      </c>
      <c r="AW25" s="15">
        <f>IF(AV25&lt;B65,(4-H62)*(AV25/B65)+H62,3*(AV25-B65)/(B62*(1-H68))+4)</f>
        <v>1</v>
      </c>
    </row>
    <row r="26" spans="1:49" x14ac:dyDescent="0.25">
      <c r="A26" s="38" t="str">
        <f>CONCATENATE(PAUTA!J22," ",PAUTA!K22," ",PAUTA!L22)</f>
        <v xml:space="preserve">  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V26" s="2">
        <f>SUMIF(B26,PAUTA!F3,PAUTA!H3)+
SUMIF(C26,PAUTA!F4,PAUTA!H4)+
SUMIF(D26,PAUTA!F5,PAUTA!H5)+
SUMIF(E26,PAUTA!F6,PAUTA!H6)+
SUMIF(F26,PAUTA!F7,PAUTA!H7)+
SUMIF(G26,PAUTA!F8,PAUTA!H8)+
SUMIF(H26,PAUTA!F9,PAUTA!H9)+
SUMIF(I26,PAUTA!F10,PAUTA!H10)+
SUMIF(J26,PAUTA!F11,PAUTA!H11)+
SUMIF(K26,PAUTA!F12,PAUTA!H12)+
SUMIF(L26,PAUTA!F13,PAUTA!H13)+
SUMIF(M26,PAUTA!F14,PAUTA!H14)+
SUMIF(N26,PAUTA!F15,PAUTA!H15)+
SUMIF(O26,PAUTA!F16,PAUTA!H16)+
SUMIF(P26,PAUTA!F17,PAUTA!H17)+
SUMIF(Q26,PAUTA!F18,PAUTA!H18)+
SUMIF(R26,PAUTA!F19,PAUTA!H19)+
SUMIF(S26,PAUTA!F20,PAUTA!H20)+
SUMIF(T26,PAUTA!F21,PAUTA!H21)+
SUMIF(U26,PAUTA!F22,PAUTA!H22)+
SUMIF(V26,PAUTA!F23,PAUTA!H23)+
SUMIF(W26,PAUTA!F24,PAUTA!H24)+
SUMIF(X26,PAUTA!F25,PAUTA!H25)+
SUMIF(Y26,PAUTA!F26,PAUTA!H26)+
SUMIF(Z26,PAUTA!F27,PAUTA!H27)+
SUMIF(AA26,PAUTA!F28,PAUTA!H28)+
SUMIF(AB26,PAUTA!F29,PAUTA!H29)+
SUMIF(AC26,PAUTA!F30,PAUTA!H30)+
SUMIF(AD26,PAUTA!F31,PAUTA!H31)+
SUMIF(AE26,PAUTA!F32,PAUTA!H32)+
SUMIF(AF26,PAUTA!F33,PAUTA!H33)+
SUMIF(AG26,PAUTA!F34,PAUTA!H34)+
SUMIF(AH26,PAUTA!F35,PAUTA!H35)+
SUMIF(AI26,PAUTA!F36,PAUTA!H36)+
SUMIF(AJ26,PAUTA!F37,PAUTA!H37)+
SUMIF(AK26,PAUTA!F38,PAUTA!H38)+
SUMIF(AL26,PAUTA!F39,PAUTA!H39)+
SUMIF(AM26,PAUTA!F40,PAUTA!H40)+
SUMIF(AN26,PAUTA!F41,PAUTA!H41)+
SUMIF(AO26,PAUTA!F42,PAUTA!H42)+
SUMIF(AP26,PAUTA!F43,PAUTA!H43)+
SUMIF(AQ26,PAUTA!F44,PAUTA!H44)+
SUMIF(AR26,PAUTA!F45,PAUTA!H45)+
SUMIF(AS26,PAUTA!F46,PAUTA!H46)+
SUMIF(AT26,PAUTA!F47,PAUTA!H47)</f>
        <v>0</v>
      </c>
      <c r="AW26" s="15">
        <f>IF(AV26&lt;B65,(4-H62)*(AV26/B65)+H62,3*(AV26-B65)/(B62*(1-H68))+4)</f>
        <v>1</v>
      </c>
    </row>
    <row r="27" spans="1:49" x14ac:dyDescent="0.25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60"/>
      <c r="AV27" s="53"/>
      <c r="AW27" s="54"/>
    </row>
    <row r="28" spans="1:49" x14ac:dyDescent="0.25">
      <c r="A28" s="50" t="str">
        <f>CONCATENATE(PAUTA!J23," ",PAUTA!K23," ",PAUTA!L23)</f>
        <v xml:space="preserve">  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V28" s="2">
        <f>SUMIF(B28,PAUTA!F3,PAUTA!H3)+
SUMIF(C28,PAUTA!F4,PAUTA!H4)+
SUMIF(D28,PAUTA!F5,PAUTA!H5)+
SUMIF(E28,PAUTA!F6,PAUTA!H6)+
SUMIF(F28,PAUTA!F7,PAUTA!H7)+
SUMIF(G28,PAUTA!F8,PAUTA!H8)+
SUMIF(H28,PAUTA!F9,PAUTA!H9)+
SUMIF(I28,PAUTA!F10,PAUTA!H10)+
SUMIF(J28,PAUTA!F11,PAUTA!H11)+
SUMIF(K28,PAUTA!F12,PAUTA!H12)+
SUMIF(L28,PAUTA!F13,PAUTA!H13)+
SUMIF(M28,PAUTA!F14,PAUTA!H14)+
SUMIF(N28,PAUTA!F15,PAUTA!H15)+
SUMIF(O28,PAUTA!F16,PAUTA!H16)+
SUMIF(P28,PAUTA!F17,PAUTA!H17)+
SUMIF(Q28,PAUTA!F18,PAUTA!H18)+
SUMIF(R28,PAUTA!F19,PAUTA!H19)+
SUMIF(S28,PAUTA!F20,PAUTA!H20)+
SUMIF(T28,PAUTA!F21,PAUTA!H21)+
SUMIF(U28,PAUTA!F22,PAUTA!H22)+
SUMIF(V28,PAUTA!F23,PAUTA!H23)+
SUMIF(W28,PAUTA!F24,PAUTA!H24)+
SUMIF(X28,PAUTA!F25,PAUTA!H25)+
SUMIF(Y28,PAUTA!F26,PAUTA!H26)+
SUMIF(Z28,PAUTA!F27,PAUTA!H27)+
SUMIF(AA28,PAUTA!F28,PAUTA!H28)+
SUMIF(AB28,PAUTA!F29,PAUTA!H29)+
SUMIF(AC28,PAUTA!F30,PAUTA!H30)+
SUMIF(AD28,PAUTA!F31,PAUTA!H31)+
SUMIF(AE28,PAUTA!F32,PAUTA!H32)+
SUMIF(AF28,PAUTA!F33,PAUTA!H33)+
SUMIF(AG28,PAUTA!F34,PAUTA!H34)+
SUMIF(AH28,PAUTA!F35,PAUTA!H35)+
SUMIF(AI28,PAUTA!F36,PAUTA!H36)+
SUMIF(AJ28,PAUTA!F37,PAUTA!H37)+
SUMIF(AK28,PAUTA!F38,PAUTA!H38)+
SUMIF(AL28,PAUTA!F39,PAUTA!H39)+
SUMIF(AM28,PAUTA!F40,PAUTA!H40)+
SUMIF(AN28,PAUTA!F41,PAUTA!H41)+
SUMIF(AO28,PAUTA!F42,PAUTA!H42)+
SUMIF(AP28,PAUTA!F43,PAUTA!H43)+
SUMIF(AQ28,PAUTA!F44,PAUTA!H44)+
SUMIF(AR28,PAUTA!F45,PAUTA!H45)+
SUMIF(AS28,PAUTA!F46,PAUTA!H46)+
SUMIF(AT28,PAUTA!F47,PAUTA!H47)</f>
        <v>0</v>
      </c>
      <c r="AW28" s="15">
        <f>IF(AV28&lt;B65,(4-H62)*(AV28/B65)+H62,3*(AV28-B65)/(B62*(1-H68))+4)</f>
        <v>1</v>
      </c>
    </row>
    <row r="29" spans="1:49" x14ac:dyDescent="0.25">
      <c r="A29" s="38" t="str">
        <f>CONCATENATE(PAUTA!J24," ",PAUTA!K24," ",PAUTA!L24)</f>
        <v xml:space="preserve">  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V29" s="2">
        <f>SUMIF(B29,PAUTA!F3,PAUTA!H3)+
SUMIF(C29,PAUTA!F4,PAUTA!H4)+
SUMIF(D29,PAUTA!F5,PAUTA!H5)+
SUMIF(E29,PAUTA!F6,PAUTA!H6)+
SUMIF(F29,PAUTA!F7,PAUTA!H7)+
SUMIF(G29,PAUTA!F8,PAUTA!H8)+
SUMIF(H29,PAUTA!F9,PAUTA!H9)+
SUMIF(I29,PAUTA!F10,PAUTA!H10)+
SUMIF(J29,PAUTA!F11,PAUTA!H11)+
SUMIF(K29,PAUTA!F12,PAUTA!H12)+
SUMIF(L29,PAUTA!F13,PAUTA!H13)+
SUMIF(M29,PAUTA!F14,PAUTA!H14)+
SUMIF(N29,PAUTA!F15,PAUTA!H15)+
SUMIF(O29,PAUTA!F16,PAUTA!H16)+
SUMIF(P29,PAUTA!F17,PAUTA!H17)+
SUMIF(Q29,PAUTA!F18,PAUTA!H18)+
SUMIF(R29,PAUTA!F19,PAUTA!H19)+
SUMIF(S29,PAUTA!F20,PAUTA!H20)+
SUMIF(T29,PAUTA!F21,PAUTA!H21)+
SUMIF(U29,PAUTA!F22,PAUTA!H22)+
SUMIF(V29,PAUTA!F23,PAUTA!H23)+
SUMIF(W29,PAUTA!F24,PAUTA!H24)+
SUMIF(X29,PAUTA!F25,PAUTA!H25)+
SUMIF(Y29,PAUTA!F26,PAUTA!H26)+
SUMIF(Z29,PAUTA!F27,PAUTA!H27)+
SUMIF(AA29,PAUTA!F28,PAUTA!H28)+
SUMIF(AB29,PAUTA!F29,PAUTA!H29)+
SUMIF(AC29,PAUTA!F30,PAUTA!H30)+
SUMIF(AD29,PAUTA!F31,PAUTA!H31)+
SUMIF(AE29,PAUTA!F32,PAUTA!H32)+
SUMIF(AF29,PAUTA!F33,PAUTA!H33)+
SUMIF(AG29,PAUTA!F34,PAUTA!H34)+
SUMIF(AH29,PAUTA!F35,PAUTA!H35)+
SUMIF(AI29,PAUTA!F36,PAUTA!H36)+
SUMIF(AJ29,PAUTA!F37,PAUTA!H37)+
SUMIF(AK29,PAUTA!F38,PAUTA!H38)+
SUMIF(AL29,PAUTA!F39,PAUTA!H39)+
SUMIF(AM29,PAUTA!F40,PAUTA!H40)+
SUMIF(AN29,PAUTA!F41,PAUTA!H41)+
SUMIF(AO29,PAUTA!F42,PAUTA!H42)+
SUMIF(AP29,PAUTA!F43,PAUTA!H43)+
SUMIF(AQ29,PAUTA!F44,PAUTA!H44)+
SUMIF(AR29,PAUTA!F45,PAUTA!H45)+
SUMIF(AS29,PAUTA!F46,PAUTA!H46)+
SUMIF(AT29,PAUTA!F47,PAUTA!H47)</f>
        <v>0</v>
      </c>
      <c r="AW29" s="15">
        <f>IF(AV29&lt;B65,(4-H62)*(AV29/B65)+H62,3*(AV29-B65)/(B62*(1-H68))+4)</f>
        <v>1</v>
      </c>
    </row>
    <row r="30" spans="1:49" x14ac:dyDescent="0.25">
      <c r="A30" s="50" t="str">
        <f>CONCATENATE(PAUTA!J25," ",PAUTA!K25," ",PAUTA!L25)</f>
        <v xml:space="preserve">  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V30" s="2">
        <f>SUMIF(B30,PAUTA!F3,PAUTA!H3)+
SUMIF(C30,PAUTA!F4,PAUTA!H4)+
SUMIF(D30,PAUTA!F5,PAUTA!H5)+
SUMIF(E30,PAUTA!F6,PAUTA!H6)+
SUMIF(F30,PAUTA!F7,PAUTA!H7)+
SUMIF(G30,PAUTA!F8,PAUTA!H8)+
SUMIF(H30,PAUTA!F9,PAUTA!H9)+
SUMIF(I30,PAUTA!F10,PAUTA!H10)+
SUMIF(J30,PAUTA!F11,PAUTA!H11)+
SUMIF(K30,PAUTA!F12,PAUTA!H12)+
SUMIF(L30,PAUTA!F13,PAUTA!H13)+
SUMIF(M30,PAUTA!F14,PAUTA!H14)+
SUMIF(N30,PAUTA!F15,PAUTA!H15)+
SUMIF(O30,PAUTA!F16,PAUTA!H16)+
SUMIF(P30,PAUTA!F17,PAUTA!H17)+
SUMIF(Q30,PAUTA!F18,PAUTA!H18)+
SUMIF(R30,PAUTA!F19,PAUTA!H19)+
SUMIF(S30,PAUTA!F20,PAUTA!H20)+
SUMIF(T30,PAUTA!F21,PAUTA!H21)+
SUMIF(U30,PAUTA!F22,PAUTA!H22)+
SUMIF(V30,PAUTA!F23,PAUTA!H23)+
SUMIF(W30,PAUTA!F24,PAUTA!H24)+
SUMIF(X30,PAUTA!F25,PAUTA!H25)+
SUMIF(Y30,PAUTA!F26,PAUTA!H26)+
SUMIF(Z30,PAUTA!F27,PAUTA!H27)+
SUMIF(AA30,PAUTA!F28,PAUTA!H28)+
SUMIF(AB30,PAUTA!F29,PAUTA!H29)+
SUMIF(AC30,PAUTA!F30,PAUTA!H30)+
SUMIF(AD30,PAUTA!F31,PAUTA!H31)+
SUMIF(AE30,PAUTA!F32,PAUTA!H32)+
SUMIF(AF30,PAUTA!F33,PAUTA!H33)+
SUMIF(AG30,PAUTA!F34,PAUTA!H34)+
SUMIF(AH30,PAUTA!F35,PAUTA!H35)+
SUMIF(AI30,PAUTA!F36,PAUTA!H36)+
SUMIF(AJ30,PAUTA!F37,PAUTA!H37)+
SUMIF(AK30,PAUTA!F38,PAUTA!H38)+
SUMIF(AL30,PAUTA!F39,PAUTA!H39)+
SUMIF(AM30,PAUTA!F40,PAUTA!H40)+
SUMIF(AN30,PAUTA!F41,PAUTA!H41)+
SUMIF(AO30,PAUTA!F42,PAUTA!H42)+
SUMIF(AP30,PAUTA!F43,PAUTA!H43)+
SUMIF(AQ30,PAUTA!F44,PAUTA!H44)+
SUMIF(AR30,PAUTA!F45,PAUTA!H45)+
SUMIF(AS30,PAUTA!F46,PAUTA!H46)+
SUMIF(AT30,PAUTA!F47,PAUTA!H47)</f>
        <v>0</v>
      </c>
      <c r="AW30" s="15">
        <f>IF(AV30&lt;B65,(4-H62)*(AV30/B65)+H62,3*(AV30-B65)/(B62*(1-H68))+4)</f>
        <v>1</v>
      </c>
    </row>
    <row r="31" spans="1:49" x14ac:dyDescent="0.25">
      <c r="A31" s="38" t="str">
        <f>CONCATENATE(PAUTA!J26," ",PAUTA!K26," ",PAUTA!L26)</f>
        <v xml:space="preserve">  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V31" s="2">
        <f>SUMIF(B31,PAUTA!F3,PAUTA!H3)+
SUMIF(C31,PAUTA!F4,PAUTA!H4)+
SUMIF(D31,PAUTA!F5,PAUTA!H5)+
SUMIF(E31,PAUTA!F6,PAUTA!H6)+
SUMIF(F31,PAUTA!F7,PAUTA!H7)+
SUMIF(G31,PAUTA!F8,PAUTA!H8)+
SUMIF(H31,PAUTA!F9,PAUTA!H9)+
SUMIF(I31,PAUTA!F10,PAUTA!H10)+
SUMIF(J31,PAUTA!F11,PAUTA!H11)+
SUMIF(K31,PAUTA!F12,PAUTA!H12)+
SUMIF(L31,PAUTA!F13,PAUTA!H13)+
SUMIF(M31,PAUTA!F14,PAUTA!H14)+
SUMIF(N31,PAUTA!F15,PAUTA!H15)+
SUMIF(O31,PAUTA!F16,PAUTA!H16)+
SUMIF(P31,PAUTA!F17,PAUTA!H17)+
SUMIF(Q31,PAUTA!F18,PAUTA!H18)+
SUMIF(R31,PAUTA!F19,PAUTA!H19)+
SUMIF(S31,PAUTA!F20,PAUTA!H20)+
SUMIF(T31,PAUTA!F21,PAUTA!H21)+
SUMIF(U31,PAUTA!F22,PAUTA!H22)+
SUMIF(V31,PAUTA!F23,PAUTA!H23)+
SUMIF(W31,PAUTA!F24,PAUTA!H24)+
SUMIF(X31,PAUTA!F25,PAUTA!H25)+
SUMIF(Y31,PAUTA!F26,PAUTA!H26)+
SUMIF(Z31,PAUTA!F27,PAUTA!H27)+
SUMIF(AA31,PAUTA!F28,PAUTA!H28)+
SUMIF(AB31,PAUTA!F29,PAUTA!H29)+
SUMIF(AC31,PAUTA!F30,PAUTA!H30)+
SUMIF(AD31,PAUTA!F31,PAUTA!H31)+
SUMIF(AE31,PAUTA!F32,PAUTA!H32)+
SUMIF(AF31,PAUTA!F33,PAUTA!H33)+
SUMIF(AG31,PAUTA!F34,PAUTA!H34)+
SUMIF(AH31,PAUTA!F35,PAUTA!H35)+
SUMIF(AI31,PAUTA!F36,PAUTA!H36)+
SUMIF(AJ31,PAUTA!F37,PAUTA!H37)+
SUMIF(AK31,PAUTA!F38,PAUTA!H38)+
SUMIF(AL31,PAUTA!F39,PAUTA!H39)+
SUMIF(AM31,PAUTA!F40,PAUTA!H40)+
SUMIF(AN31,PAUTA!F41,PAUTA!H41)+
SUMIF(AO31,PAUTA!F42,PAUTA!H42)+
SUMIF(AP31,PAUTA!F43,PAUTA!H43)+
SUMIF(AQ31,PAUTA!F44,PAUTA!H44)+
SUMIF(AR31,PAUTA!F45,PAUTA!H45)+
SUMIF(AS31,PAUTA!F46,PAUTA!H46)+
SUMIF(AT31,PAUTA!F47,PAUTA!H47)</f>
        <v>0</v>
      </c>
      <c r="AW31" s="15">
        <f>IF(AV31&lt;B65,(4-H62)*(AV31/B65)+H62,3*(AV31-B65)/(B62*(1-H68))+4)</f>
        <v>1</v>
      </c>
    </row>
    <row r="32" spans="1:49" x14ac:dyDescent="0.25">
      <c r="A32" s="50" t="str">
        <f>CONCATENATE(PAUTA!J27," ",PAUTA!K27," ",PAUTA!L27)</f>
        <v xml:space="preserve">  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V32" s="2">
        <f>SUMIF(B32,PAUTA!F3,PAUTA!H3)+
SUMIF(C32,PAUTA!F4,PAUTA!H4)+
SUMIF(D32,PAUTA!F5,PAUTA!H5)+
SUMIF(E32,PAUTA!F6,PAUTA!H6)+
SUMIF(F32,PAUTA!F7,PAUTA!H7)+
SUMIF(G32,PAUTA!F8,PAUTA!H8)+
SUMIF(H32,PAUTA!F9,PAUTA!H9)+
SUMIF(I32,PAUTA!F10,PAUTA!H10)+
SUMIF(J32,PAUTA!F11,PAUTA!H11)+
SUMIF(K32,PAUTA!F12,PAUTA!H12)+
SUMIF(L32,PAUTA!F13,PAUTA!H13)+
SUMIF(M32,PAUTA!F14,PAUTA!H14)+
SUMIF(N32,PAUTA!F15,PAUTA!H15)+
SUMIF(O32,PAUTA!F16,PAUTA!H16)+
SUMIF(P32,PAUTA!F17,PAUTA!H17)+
SUMIF(Q32,PAUTA!F18,PAUTA!H18)+
SUMIF(R32,PAUTA!F19,PAUTA!H19)+
SUMIF(S32,PAUTA!F20,PAUTA!H20)+
SUMIF(T32,PAUTA!F21,PAUTA!H21)+
SUMIF(U32,PAUTA!F22,PAUTA!H22)+
SUMIF(V32,PAUTA!F23,PAUTA!H23)+
SUMIF(W32,PAUTA!F24,PAUTA!H24)+
SUMIF(X32,PAUTA!F25,PAUTA!H25)+
SUMIF(Y32,PAUTA!F26,PAUTA!H26)+
SUMIF(Z32,PAUTA!F27,PAUTA!H27)+
SUMIF(AA32,PAUTA!F28,PAUTA!H28)+
SUMIF(AB32,PAUTA!F29,PAUTA!H29)+
SUMIF(AC32,PAUTA!F30,PAUTA!H30)+
SUMIF(AD32,PAUTA!F31,PAUTA!H31)+
SUMIF(AE32,PAUTA!F32,PAUTA!H32)+
SUMIF(AF32,PAUTA!F33,PAUTA!H33)+
SUMIF(AG32,PAUTA!F34,PAUTA!H34)+
SUMIF(AH32,PAUTA!F35,PAUTA!H35)+
SUMIF(AI32,PAUTA!F36,PAUTA!H36)+
SUMIF(AJ32,PAUTA!F37,PAUTA!H37)+
SUMIF(AK32,PAUTA!F38,PAUTA!H38)+
SUMIF(AL32,PAUTA!F39,PAUTA!H39)+
SUMIF(AM32,PAUTA!F40,PAUTA!H40)+
SUMIF(AN32,PAUTA!F41,PAUTA!H41)+
SUMIF(AO32,PAUTA!F42,PAUTA!H42)+
SUMIF(AP32,PAUTA!F43,PAUTA!H43)+
SUMIF(AQ32,PAUTA!F44,PAUTA!H44)+
SUMIF(AR32,PAUTA!F45,PAUTA!H45)+
SUMIF(AS32,PAUTA!F46,PAUTA!H46)+
SUMIF(AT32,PAUTA!F47,PAUTA!H47)</f>
        <v>0</v>
      </c>
      <c r="AW32" s="15">
        <f>IF(AV32&lt;B65,(4-H62)*(AV32/B65)+H62,3*(AV32-B65)/(B62*(1-H68))+4)</f>
        <v>1</v>
      </c>
    </row>
    <row r="33" spans="1:49" x14ac:dyDescent="0.25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8"/>
      <c r="AV33" s="53"/>
      <c r="AW33" s="54"/>
    </row>
    <row r="34" spans="1:49" x14ac:dyDescent="0.25">
      <c r="A34" s="38" t="str">
        <f>CONCATENATE(PAUTA!J28," ",PAUTA!K28," ",PAUTA!L28)</f>
        <v xml:space="preserve">  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V34" s="2">
        <f>SUMIF(B34,PAUTA!F3,PAUTA!H3)+
SUMIF(C34,PAUTA!F4,PAUTA!H4)+
SUMIF(D34,PAUTA!F5,PAUTA!H5)+
SUMIF(E34,PAUTA!F6,PAUTA!H6)+
SUMIF(F34,PAUTA!F7,PAUTA!H7)+
SUMIF(G34,PAUTA!F8,PAUTA!H8)+
SUMIF(H34,PAUTA!F9,PAUTA!H9)+
SUMIF(I34,PAUTA!F10,PAUTA!H10)+
SUMIF(J34,PAUTA!F11,PAUTA!H11)+
SUMIF(K34,PAUTA!F12,PAUTA!H12)+
SUMIF(L34,PAUTA!F13,PAUTA!H13)+
SUMIF(M34,PAUTA!F14,PAUTA!H14)+
SUMIF(N34,PAUTA!F15,PAUTA!H15)+
SUMIF(O34,PAUTA!F16,PAUTA!H16)+
SUMIF(P34,PAUTA!F17,PAUTA!H17)+
SUMIF(Q34,PAUTA!F18,PAUTA!H18)+
SUMIF(R34,PAUTA!F19,PAUTA!H19)+
SUMIF(S34,PAUTA!F20,PAUTA!H20)+
SUMIF(T34,PAUTA!F21,PAUTA!H21)+
SUMIF(U34,PAUTA!F22,PAUTA!H22)+
SUMIF(V34,PAUTA!F23,PAUTA!H23)+
SUMIF(W34,PAUTA!F24,PAUTA!H24)+
SUMIF(X34,PAUTA!F25,PAUTA!H25)+
SUMIF(Y34,PAUTA!F26,PAUTA!H26)+
SUMIF(Z34,PAUTA!F27,PAUTA!H27)+
SUMIF(AA34,PAUTA!F28,PAUTA!H28)+
SUMIF(AB34,PAUTA!F29,PAUTA!H29)+
SUMIF(AC34,PAUTA!F30,PAUTA!H30)+
SUMIF(AD34,PAUTA!F31,PAUTA!H31)+
SUMIF(AE34,PAUTA!F32,PAUTA!H32)+
SUMIF(AF34,PAUTA!F33,PAUTA!H33)+
SUMIF(AG34,PAUTA!F34,PAUTA!H34)+
SUMIF(AH34,PAUTA!F35,PAUTA!H35)+
SUMIF(AI34,PAUTA!F36,PAUTA!H36)+
SUMIF(AJ34,PAUTA!F37,PAUTA!H37)+
SUMIF(AK34,PAUTA!F38,PAUTA!H38)+
SUMIF(AL34,PAUTA!F39,PAUTA!H39)+
SUMIF(AM34,PAUTA!F40,PAUTA!H40)+
SUMIF(AN34,PAUTA!F41,PAUTA!H41)+
SUMIF(AO34,PAUTA!F42,PAUTA!H42)+
SUMIF(AP34,PAUTA!F43,PAUTA!H43)+
SUMIF(AQ34,PAUTA!F44,PAUTA!H44)+
SUMIF(AR34,PAUTA!F45,PAUTA!H45)+
SUMIF(AS34,PAUTA!F46,PAUTA!H46)+
SUMIF(AT34,PAUTA!F47,PAUTA!H47)</f>
        <v>0</v>
      </c>
      <c r="AW34" s="15">
        <f>IF(AV34&lt;B65,(4-H62)*(AV34/B65)+H62,3*(AV34-B65)/(B62*(1-H68))+4)</f>
        <v>1</v>
      </c>
    </row>
    <row r="35" spans="1:49" x14ac:dyDescent="0.25">
      <c r="A35" s="50" t="str">
        <f>CONCATENATE(PAUTA!J29," ",PAUTA!K29," ",PAUTA!L29)</f>
        <v xml:space="preserve">  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V35" s="2">
        <f>SUMIF(B35,PAUTA!F3,PAUTA!H3)+
SUMIF(C35,PAUTA!F4,PAUTA!H4)+
SUMIF(D35,PAUTA!F5,PAUTA!H5)+
SUMIF(E35,PAUTA!F6,PAUTA!H6)+
SUMIF(F35,PAUTA!F7,PAUTA!H7)+
SUMIF(G35,PAUTA!F8,PAUTA!H8)+
SUMIF(H35,PAUTA!F9,PAUTA!H9)+
SUMIF(I35,PAUTA!F10,PAUTA!H10)+
SUMIF(J35,PAUTA!F11,PAUTA!H11)+
SUMIF(K35,PAUTA!F12,PAUTA!H12)+
SUMIF(L35,PAUTA!F13,PAUTA!H13)+
SUMIF(M35,PAUTA!F14,PAUTA!H14)+
SUMIF(N35,PAUTA!F15,PAUTA!H15)+
SUMIF(O35,PAUTA!F16,PAUTA!H16)+
SUMIF(P35,PAUTA!F17,PAUTA!H17)+
SUMIF(Q35,PAUTA!F18,PAUTA!H18)+
SUMIF(R35,PAUTA!F19,PAUTA!H19)+
SUMIF(S35,PAUTA!F20,PAUTA!H20)+
SUMIF(T35,PAUTA!F21,PAUTA!H21)+
SUMIF(U35,PAUTA!F22,PAUTA!H22)+
SUMIF(V35,PAUTA!F23,PAUTA!H23)+
SUMIF(W35,PAUTA!F24,PAUTA!H24)+
SUMIF(X35,PAUTA!F25,PAUTA!H25)+
SUMIF(Y35,PAUTA!F26,PAUTA!H26)+
SUMIF(Z35,PAUTA!F27,PAUTA!H27)+
SUMIF(AA35,PAUTA!F28,PAUTA!H28)+
SUMIF(AB35,PAUTA!F29,PAUTA!H29)+
SUMIF(AC35,PAUTA!F30,PAUTA!H30)+
SUMIF(AD35,PAUTA!F31,PAUTA!H31)+
SUMIF(AE35,PAUTA!F32,PAUTA!H32)+
SUMIF(AF35,PAUTA!F33,PAUTA!H33)+
SUMIF(AG35,PAUTA!F34,PAUTA!H34)+
SUMIF(AH35,PAUTA!F35,PAUTA!H35)+
SUMIF(AI35,PAUTA!F36,PAUTA!H36)+
SUMIF(AJ35,PAUTA!F37,PAUTA!H37)+
SUMIF(AK35,PAUTA!F38,PAUTA!H38)+
SUMIF(AL35,PAUTA!F39,PAUTA!H39)+
SUMIF(AM35,PAUTA!F40,PAUTA!H40)+
SUMIF(AN35,PAUTA!F41,PAUTA!H41)+
SUMIF(AO35,PAUTA!F42,PAUTA!H42)+
SUMIF(AP35,PAUTA!F43,PAUTA!H43)+
SUMIF(AQ35,PAUTA!F44,PAUTA!H44)+
SUMIF(AR35,PAUTA!F45,PAUTA!H45)+
SUMIF(AS35,PAUTA!F46,PAUTA!H46)+
SUMIF(AT35,PAUTA!F47,PAUTA!H47)</f>
        <v>0</v>
      </c>
      <c r="AW35" s="15">
        <f>IF(AV35&lt;B65,(4-H62)*(AV35/B65)+H62,3*(AV35-B65)/(B62*(1-H68))+4)</f>
        <v>1</v>
      </c>
    </row>
    <row r="36" spans="1:49" x14ac:dyDescent="0.25">
      <c r="A36" s="38" t="str">
        <f>CONCATENATE(PAUTA!J30," ",PAUTA!K30," ",PAUTA!L30)</f>
        <v xml:space="preserve">  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V36" s="2">
        <f>SUMIF(B36,PAUTA!F3,PAUTA!H3)+
SUMIF(C36,PAUTA!F4,PAUTA!H4)+
SUMIF(D36,PAUTA!F5,PAUTA!H5)+
SUMIF(E36,PAUTA!F6,PAUTA!H6)+
SUMIF(F36,PAUTA!F7,PAUTA!H7)+
SUMIF(G36,PAUTA!F8,PAUTA!H8)+
SUMIF(H36,PAUTA!F9,PAUTA!H9)+
SUMIF(I36,PAUTA!F10,PAUTA!H10)+
SUMIF(J36,PAUTA!F11,PAUTA!H11)+
SUMIF(K36,PAUTA!F12,PAUTA!H12)+
SUMIF(L36,PAUTA!F13,PAUTA!H13)+
SUMIF(M36,PAUTA!F14,PAUTA!H14)+
SUMIF(N36,PAUTA!F15,PAUTA!H15)+
SUMIF(O36,PAUTA!F16,PAUTA!H16)+
SUMIF(P36,PAUTA!F17,PAUTA!H17)+
SUMIF(Q36,PAUTA!F18,PAUTA!H18)+
SUMIF(R36,PAUTA!F19,PAUTA!H19)+
SUMIF(S36,PAUTA!F20,PAUTA!H20)+
SUMIF(T36,PAUTA!F21,PAUTA!H21)+
SUMIF(U36,PAUTA!F22,PAUTA!H22)+
SUMIF(V36,PAUTA!F23,PAUTA!H23)+
SUMIF(W36,PAUTA!F24,PAUTA!H24)+
SUMIF(X36,PAUTA!F25,PAUTA!H25)+
SUMIF(Y36,PAUTA!F26,PAUTA!H26)+
SUMIF(Z36,PAUTA!F27,PAUTA!H27)+
SUMIF(AA36,PAUTA!F28,PAUTA!H28)+
SUMIF(AB36,PAUTA!F29,PAUTA!H29)+
SUMIF(AC36,PAUTA!F30,PAUTA!H30)+
SUMIF(AD36,PAUTA!F31,PAUTA!H31)+
SUMIF(AE36,PAUTA!F32,PAUTA!H32)+
SUMIF(AF36,PAUTA!F33,PAUTA!H33)+
SUMIF(AG36,PAUTA!F34,PAUTA!H34)+
SUMIF(AH36,PAUTA!F35,PAUTA!H35)+
SUMIF(AI36,PAUTA!F36,PAUTA!H36)+
SUMIF(AJ36,PAUTA!F37,PAUTA!H37)+
SUMIF(AK36,PAUTA!F38,PAUTA!H38)+
SUMIF(AL36,PAUTA!F39,PAUTA!H39)+
SUMIF(AM36,PAUTA!F40,PAUTA!H40)+
SUMIF(AN36,PAUTA!F41,PAUTA!H41)+
SUMIF(AO36,PAUTA!F42,PAUTA!H42)+
SUMIF(AP36,PAUTA!F43,PAUTA!H43)+
SUMIF(AQ36,PAUTA!F44,PAUTA!H44)+
SUMIF(AR36,PAUTA!F45,PAUTA!H45)+
SUMIF(AS36,PAUTA!F46,PAUTA!H46)+
SUMIF(AT36,PAUTA!F47,PAUTA!H47)</f>
        <v>0</v>
      </c>
      <c r="AW36" s="15">
        <f>IF(AV36&lt;B65,(4-H62)*(AV36/B65)+H62,3*(AV36-B65)/(B62*(1-H68))+4)</f>
        <v>1</v>
      </c>
    </row>
    <row r="37" spans="1:49" x14ac:dyDescent="0.25">
      <c r="A37" s="50" t="str">
        <f>CONCATENATE(PAUTA!J31," ",PAUTA!K31," ",PAUTA!L31)</f>
        <v xml:space="preserve">  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V37" s="2">
        <f>SUMIF(B37,PAUTA!F3,PAUTA!H3)+
SUMIF(C37,PAUTA!F4,PAUTA!H4)+
SUMIF(D37,PAUTA!F5,PAUTA!H5)+
SUMIF(E37,PAUTA!F6,PAUTA!H6)+
SUMIF(F37,PAUTA!F7,PAUTA!H7)+
SUMIF(G37,PAUTA!F8,PAUTA!H8)+
SUMIF(H37,PAUTA!F9,PAUTA!H9)+
SUMIF(I37,PAUTA!F10,PAUTA!H10)+
SUMIF(J37,PAUTA!F11,PAUTA!H11)+
SUMIF(K37,PAUTA!F12,PAUTA!H12)+
SUMIF(L37,PAUTA!F13,PAUTA!H13)+
SUMIF(M37,PAUTA!F14,PAUTA!H14)+
SUMIF(N37,PAUTA!F15,PAUTA!H15)+
SUMIF(O37,PAUTA!F16,PAUTA!H16)+
SUMIF(P37,PAUTA!F17,PAUTA!H17)+
SUMIF(Q37,PAUTA!F18,PAUTA!H18)+
SUMIF(R37,PAUTA!F19,PAUTA!H19)+
SUMIF(S37,PAUTA!F20,PAUTA!H20)+
SUMIF(T37,PAUTA!F21,PAUTA!H21)+
SUMIF(U37,PAUTA!F22,PAUTA!H22)+
SUMIF(V37,PAUTA!F23,PAUTA!H23)+
SUMIF(W37,PAUTA!F24,PAUTA!H24)+
SUMIF(X37,PAUTA!F25,PAUTA!H25)+
SUMIF(Y37,PAUTA!F26,PAUTA!H26)+
SUMIF(Z37,PAUTA!F27,PAUTA!H27)+
SUMIF(AA37,PAUTA!F28,PAUTA!H28)+
SUMIF(AB37,PAUTA!F29,PAUTA!H29)+
SUMIF(AC37,PAUTA!F30,PAUTA!H30)+
SUMIF(AD37,PAUTA!F31,PAUTA!H31)+
SUMIF(AE37,PAUTA!F32,PAUTA!H32)+
SUMIF(AF37,PAUTA!F33,PAUTA!H33)+
SUMIF(AG37,PAUTA!F34,PAUTA!H34)+
SUMIF(AH37,PAUTA!F35,PAUTA!H35)+
SUMIF(AI37,PAUTA!F36,PAUTA!H36)+
SUMIF(AJ37,PAUTA!F37,PAUTA!H37)+
SUMIF(AK37,PAUTA!F38,PAUTA!H38)+
SUMIF(AL37,PAUTA!F39,PAUTA!H39)+
SUMIF(AM37,PAUTA!F40,PAUTA!H40)+
SUMIF(AN37,PAUTA!F41,PAUTA!H41)+
SUMIF(AO37,PAUTA!F42,PAUTA!H42)+
SUMIF(AP37,PAUTA!F43,PAUTA!H43)+
SUMIF(AQ37,PAUTA!F44,PAUTA!H44)+
SUMIF(AR37,PAUTA!F45,PAUTA!H45)+
SUMIF(AS37,PAUTA!F46,PAUTA!H46)+
SUMIF(AT37,PAUTA!F47,PAUTA!H47)</f>
        <v>0</v>
      </c>
      <c r="AW37" s="15">
        <f>IF(AV37&lt;B65,(4-H62)*(AV37/B65)+H62,3*(AV37-B65)/(B62*(1-H68))+4)</f>
        <v>1</v>
      </c>
    </row>
    <row r="38" spans="1:49" x14ac:dyDescent="0.25">
      <c r="A38" s="38" t="str">
        <f>CONCATENATE(PAUTA!J32," ",PAUTA!K32," ",PAUTA!L32)</f>
        <v xml:space="preserve">  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V38" s="2">
        <f>SUMIF(B38,PAUTA!F3,PAUTA!H3)+
SUMIF(C38,PAUTA!F4,PAUTA!H4)+
SUMIF(D38,PAUTA!F5,PAUTA!H5)+
SUMIF(E38,PAUTA!F6,PAUTA!H6)+
SUMIF(F38,PAUTA!F7,PAUTA!H7)+
SUMIF(G38,PAUTA!F8,PAUTA!H8)+
SUMIF(H38,PAUTA!F9,PAUTA!H9)+
SUMIF(I38,PAUTA!F10,PAUTA!H10)+
SUMIF(J38,PAUTA!F11,PAUTA!H11)+
SUMIF(K38,PAUTA!F12,PAUTA!H12)+
SUMIF(L38,PAUTA!F13,PAUTA!H13)+
SUMIF(M38,PAUTA!F14,PAUTA!H14)+
SUMIF(N38,PAUTA!F15,PAUTA!H15)+
SUMIF(O38,PAUTA!F16,PAUTA!H16)+
SUMIF(P38,PAUTA!F17,PAUTA!H17)+
SUMIF(Q38,PAUTA!F18,PAUTA!H18)+
SUMIF(R38,PAUTA!F19,PAUTA!H19)+
SUMIF(S38,PAUTA!F20,PAUTA!H20)+
SUMIF(T38,PAUTA!F21,PAUTA!H21)+
SUMIF(U38,PAUTA!F22,PAUTA!H22)+
SUMIF(V38,PAUTA!F23,PAUTA!H23)+
SUMIF(W38,PAUTA!F24,PAUTA!H24)+
SUMIF(X38,PAUTA!F25,PAUTA!H25)+
SUMIF(Y38,PAUTA!F26,PAUTA!H26)+
SUMIF(Z38,PAUTA!F27,PAUTA!H27)+
SUMIF(AA38,PAUTA!F28,PAUTA!H28)+
SUMIF(AB38,PAUTA!F29,PAUTA!H29)+
SUMIF(AC38,PAUTA!F30,PAUTA!H30)+
SUMIF(AD38,PAUTA!F31,PAUTA!H31)+
SUMIF(AE38,PAUTA!F32,PAUTA!H32)+
SUMIF(AF38,PAUTA!F33,PAUTA!H33)+
SUMIF(AG38,PAUTA!F34,PAUTA!H34)+
SUMIF(AH38,PAUTA!F35,PAUTA!H35)+
SUMIF(AI38,PAUTA!F36,PAUTA!H36)+
SUMIF(AJ38,PAUTA!F37,PAUTA!H37)+
SUMIF(AK38,PAUTA!F38,PAUTA!H38)+
SUMIF(AL38,PAUTA!F39,PAUTA!H39)+
SUMIF(AM38,PAUTA!F40,PAUTA!H40)+
SUMIF(AN38,PAUTA!F41,PAUTA!H41)+
SUMIF(AO38,PAUTA!F42,PAUTA!H42)+
SUMIF(AP38,PAUTA!F43,PAUTA!H43)+
SUMIF(AQ38,PAUTA!F44,PAUTA!H44)+
SUMIF(AR38,PAUTA!F45,PAUTA!H45)+
SUMIF(AS38,PAUTA!F46,PAUTA!H46)+
SUMIF(AT38,PAUTA!F47,PAUTA!H47)</f>
        <v>0</v>
      </c>
      <c r="AW38" s="15">
        <f>IF(AV38&lt;B65,(4-H62)*(AV38/B65)+H62,3*(AV38-B65)/(B62*(1-H68))+4)</f>
        <v>1</v>
      </c>
    </row>
    <row r="39" spans="1:49" x14ac:dyDescent="0.25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6"/>
      <c r="AV39" s="53"/>
      <c r="AW39" s="54"/>
    </row>
    <row r="40" spans="1:49" x14ac:dyDescent="0.25">
      <c r="A40" s="50" t="str">
        <f>CONCATENATE(PAUTA!J33," ",PAUTA!K33," ",PAUTA!L33)</f>
        <v xml:space="preserve">  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V40" s="2">
        <f>SUMIF(B40,PAUTA!F3,PAUTA!H3)+
SUMIF(C40,PAUTA!F4,PAUTA!H4)+
SUMIF(D40,PAUTA!F5,PAUTA!H5)+
SUMIF(E40,PAUTA!F6,PAUTA!H6)+
SUMIF(F40,PAUTA!F7,PAUTA!H7)+
SUMIF(G40,PAUTA!F8,PAUTA!H8)+
SUMIF(H40,PAUTA!F9,PAUTA!H9)+
SUMIF(I40,PAUTA!F10,PAUTA!H10)+
SUMIF(J40,PAUTA!F11,PAUTA!H11)+
SUMIF(K40,PAUTA!F12,PAUTA!H12)+
SUMIF(L40,PAUTA!F13,PAUTA!H13)+
SUMIF(M40,PAUTA!F14,PAUTA!H14)+
SUMIF(N40,PAUTA!F15,PAUTA!H15)+
SUMIF(O40,PAUTA!F16,PAUTA!H16)+
SUMIF(P40,PAUTA!F17,PAUTA!H17)+
SUMIF(Q40,PAUTA!F18,PAUTA!H18)+
SUMIF(R40,PAUTA!F19,PAUTA!H19)+
SUMIF(S40,PAUTA!F20,PAUTA!H20)+
SUMIF(T40,PAUTA!F21,PAUTA!H21)+
SUMIF(U40,PAUTA!F22,PAUTA!H22)+
SUMIF(V40,PAUTA!F23,PAUTA!H23)+
SUMIF(W40,PAUTA!F24,PAUTA!H24)+
SUMIF(X40,PAUTA!F25,PAUTA!H25)+
SUMIF(Y40,PAUTA!F26,PAUTA!H26)+
SUMIF(Z40,PAUTA!F27,PAUTA!H27)+
SUMIF(AA40,PAUTA!F28,PAUTA!H28)+
SUMIF(AB40,PAUTA!F29,PAUTA!H29)+
SUMIF(AC40,PAUTA!F30,PAUTA!H30)+
SUMIF(AD40,PAUTA!F31,PAUTA!H31)+
SUMIF(AE40,PAUTA!F32,PAUTA!H32)+
SUMIF(AF40,PAUTA!F33,PAUTA!H33)+
SUMIF(AG40,PAUTA!F34,PAUTA!H34)+
SUMIF(AH40,PAUTA!F35,PAUTA!H35)+
SUMIF(AI40,PAUTA!F36,PAUTA!H36)+
SUMIF(AJ40,PAUTA!F37,PAUTA!H37)+
SUMIF(AK40,PAUTA!F38,PAUTA!H38)+
SUMIF(AL40,PAUTA!F39,PAUTA!H39)+
SUMIF(AM40,PAUTA!F40,PAUTA!H40)+
SUMIF(AN40,PAUTA!F41,PAUTA!H41)+
SUMIF(AO40,PAUTA!F42,PAUTA!H42)+
SUMIF(AP40,PAUTA!F43,PAUTA!H43)+
SUMIF(AQ40,PAUTA!F44,PAUTA!H44)+
SUMIF(AR40,PAUTA!F45,PAUTA!H45)+
SUMIF(AS40,PAUTA!F46,PAUTA!H46)+
SUMIF(AT40,PAUTA!F47,PAUTA!H47)</f>
        <v>0</v>
      </c>
      <c r="AW40" s="15">
        <f>IF(AV40&lt;B65,(4-H62)*(AV40/B65)+H62,3*(AV40-B65)/(B62*(1-H68))+4)</f>
        <v>1</v>
      </c>
    </row>
    <row r="41" spans="1:49" x14ac:dyDescent="0.25">
      <c r="A41" s="38" t="str">
        <f>CONCATENATE(PAUTA!J34," ",PAUTA!K34," ",PAUTA!L34)</f>
        <v xml:space="preserve">  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V41" s="2">
        <f>SUMIF(B41,PAUTA!F3,PAUTA!H3)+
SUMIF(C41,PAUTA!F4,PAUTA!H4)+
SUMIF(D41,PAUTA!F5,PAUTA!H5)+
SUMIF(E41,PAUTA!F6,PAUTA!H6)+
SUMIF(F41,PAUTA!F7,PAUTA!H7)+
SUMIF(G41,PAUTA!F8,PAUTA!H8)+
SUMIF(H41,PAUTA!F9,PAUTA!H9)+
SUMIF(I41,PAUTA!F10,PAUTA!H10)+
SUMIF(J41,PAUTA!F11,PAUTA!H11)+
SUMIF(K41,PAUTA!F12,PAUTA!H12)+
SUMIF(L41,PAUTA!F13,PAUTA!H13)+
SUMIF(M41,PAUTA!F14,PAUTA!H14)+
SUMIF(N41,PAUTA!F15,PAUTA!H15)+
SUMIF(O41,PAUTA!F16,PAUTA!H16)+
SUMIF(P41,PAUTA!F17,PAUTA!H17)+
SUMIF(Q41,PAUTA!F18,PAUTA!H18)+
SUMIF(R41,PAUTA!F19,PAUTA!H19)+
SUMIF(S41,PAUTA!F20,PAUTA!H20)+
SUMIF(T41,PAUTA!F21,PAUTA!H21)+
SUMIF(U41,PAUTA!F22,PAUTA!H22)+
SUMIF(V41,PAUTA!F23,PAUTA!H23)+
SUMIF(W41,PAUTA!F24,PAUTA!H24)+
SUMIF(X41,PAUTA!F25,PAUTA!H25)+
SUMIF(Y41,PAUTA!F26,PAUTA!H26)+
SUMIF(Z41,PAUTA!F27,PAUTA!H27)+
SUMIF(AA41,PAUTA!F28,PAUTA!H28)+
SUMIF(AB41,PAUTA!F29,PAUTA!H29)+
SUMIF(AC41,PAUTA!F30,PAUTA!H30)+
SUMIF(AD41,PAUTA!F31,PAUTA!H31)+
SUMIF(AE41,PAUTA!F32,PAUTA!H32)+
SUMIF(AF41,PAUTA!F33,PAUTA!H33)+
SUMIF(AG41,PAUTA!F34,PAUTA!H34)+
SUMIF(AH41,PAUTA!F35,PAUTA!H35)+
SUMIF(AI41,PAUTA!F36,PAUTA!H36)+
SUMIF(AJ41,PAUTA!F37,PAUTA!H37)+
SUMIF(AK41,PAUTA!F38,PAUTA!H38)+
SUMIF(AL41,PAUTA!F39,PAUTA!H39)+
SUMIF(AM41,PAUTA!F40,PAUTA!H40)+
SUMIF(AN41,PAUTA!F41,PAUTA!H41)+
SUMIF(AO41,PAUTA!F42,PAUTA!H42)+
SUMIF(AP41,PAUTA!F43,PAUTA!H43)+
SUMIF(AQ41,PAUTA!F44,PAUTA!H44)+
SUMIF(AR41,PAUTA!F45,PAUTA!H45)+
SUMIF(AS41,PAUTA!F46,PAUTA!H46)+
SUMIF(AT41,PAUTA!F47,PAUTA!H47)</f>
        <v>0</v>
      </c>
      <c r="AW41" s="15">
        <f>IF(AV41&lt;B65,(4-H62)*(AV41/B65)+H62,3*(AV41-B65)/(B62*(1-H68))+4)</f>
        <v>1</v>
      </c>
    </row>
    <row r="42" spans="1:49" x14ac:dyDescent="0.25">
      <c r="A42" s="50" t="str">
        <f>CONCATENATE(PAUTA!J35," ",PAUTA!K35," ",PAUTA!L35)</f>
        <v xml:space="preserve">  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V42" s="2">
        <f>SUMIF(B42,PAUTA!F3,PAUTA!H3)+
SUMIF(C42,PAUTA!F4,PAUTA!H4)+
SUMIF(D42,PAUTA!F5,PAUTA!H5)+
SUMIF(E42,PAUTA!F6,PAUTA!H6)+
SUMIF(F42,PAUTA!F7,PAUTA!H7)+
SUMIF(G42,PAUTA!F8,PAUTA!H8)+
SUMIF(H42,PAUTA!F9,PAUTA!H9)+
SUMIF(I42,PAUTA!F10,PAUTA!H10)+
SUMIF(J42,PAUTA!F11,PAUTA!H11)+
SUMIF(K42,PAUTA!F12,PAUTA!H12)+
SUMIF(L42,PAUTA!F13,PAUTA!H13)+
SUMIF(M42,PAUTA!F14,PAUTA!H14)+
SUMIF(N42,PAUTA!F15,PAUTA!H15)+
SUMIF(O42,PAUTA!F16,PAUTA!H16)+
SUMIF(P42,PAUTA!F17,PAUTA!H17)+
SUMIF(Q42,PAUTA!F18,PAUTA!H18)+
SUMIF(R42,PAUTA!F19,PAUTA!H19)+
SUMIF(S42,PAUTA!F20,PAUTA!H20)+
SUMIF(T42,PAUTA!F21,PAUTA!H21)+
SUMIF(U42,PAUTA!F22,PAUTA!H22)+
SUMIF(V42,PAUTA!F23,PAUTA!H23)+
SUMIF(W42,PAUTA!F24,PAUTA!H24)+
SUMIF(X42,PAUTA!F25,PAUTA!H25)+
SUMIF(Y42,PAUTA!F26,PAUTA!H26)+
SUMIF(Z42,PAUTA!F27,PAUTA!H27)+
SUMIF(AA42,PAUTA!F28,PAUTA!H28)+
SUMIF(AB42,PAUTA!F29,PAUTA!H29)+
SUMIF(AC42,PAUTA!F30,PAUTA!H30)+
SUMIF(AD42,PAUTA!F31,PAUTA!H31)+
SUMIF(AE42,PAUTA!F32,PAUTA!H32)+
SUMIF(AF42,PAUTA!F33,PAUTA!H33)+
SUMIF(AG42,PAUTA!F34,PAUTA!H34)+
SUMIF(AH42,PAUTA!F35,PAUTA!H35)+
SUMIF(AI42,PAUTA!F36,PAUTA!H36)+
SUMIF(AJ42,PAUTA!F37,PAUTA!H37)+
SUMIF(AK42,PAUTA!F38,PAUTA!H38)+
SUMIF(AL42,PAUTA!F39,PAUTA!H39)+
SUMIF(AM42,PAUTA!F40,PAUTA!H40)+
SUMIF(AN42,PAUTA!F41,PAUTA!H41)+
SUMIF(AO42,PAUTA!F42,PAUTA!H42)+
SUMIF(AP42,PAUTA!F43,PAUTA!H43)+
SUMIF(AQ42,PAUTA!F44,PAUTA!H44)+
SUMIF(AR42,PAUTA!F45,PAUTA!H45)+
SUMIF(AS42,PAUTA!F46,PAUTA!H46)+
SUMIF(AT42,PAUTA!F47,PAUTA!H47)</f>
        <v>0</v>
      </c>
      <c r="AW42" s="15">
        <f>IF(AV42&lt;B65,(4-H62)*(AV42/B65)+H62,3*(AV42-B65)/(B62*(1-H68))+4)</f>
        <v>1</v>
      </c>
    </row>
    <row r="43" spans="1:49" x14ac:dyDescent="0.25">
      <c r="A43" s="38" t="str">
        <f>CONCATENATE(PAUTA!J36," ",PAUTA!K36," ",PAUTA!L36)</f>
        <v xml:space="preserve">  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V43" s="2">
        <f>SUMIF(B43,PAUTA!F3,PAUTA!H3)+
SUMIF(C43,PAUTA!F4,PAUTA!H4)+
SUMIF(D43,PAUTA!F5,PAUTA!H5)+
SUMIF(E43,PAUTA!F6,PAUTA!H6)+
SUMIF(F43,PAUTA!F7,PAUTA!H7)+
SUMIF(G43,PAUTA!F8,PAUTA!H8)+
SUMIF(H43,PAUTA!F9,PAUTA!H9)+
SUMIF(I43,PAUTA!F10,PAUTA!H10)+
SUMIF(J43,PAUTA!F11,PAUTA!H11)+
SUMIF(K43,PAUTA!F12,PAUTA!H12)+
SUMIF(L43,PAUTA!F13,PAUTA!H13)+
SUMIF(M43,PAUTA!F14,PAUTA!H14)+
SUMIF(N43,PAUTA!F15,PAUTA!H15)+
SUMIF(O43,PAUTA!F16,PAUTA!H16)+
SUMIF(P43,PAUTA!F17,PAUTA!H17)+
SUMIF(Q43,PAUTA!F18,PAUTA!H18)+
SUMIF(R43,PAUTA!F19,PAUTA!H19)+
SUMIF(S43,PAUTA!F20,PAUTA!H20)+
SUMIF(T43,PAUTA!F21,PAUTA!H21)+
SUMIF(U43,PAUTA!F22,PAUTA!H22)+
SUMIF(V43,PAUTA!F23,PAUTA!H23)+
SUMIF(W43,PAUTA!F24,PAUTA!H24)+
SUMIF(X43,PAUTA!F25,PAUTA!H25)+
SUMIF(Y43,PAUTA!F26,PAUTA!H26)+
SUMIF(Z43,PAUTA!F27,PAUTA!H27)+
SUMIF(AA43,PAUTA!F28,PAUTA!H28)+
SUMIF(AB43,PAUTA!F29,PAUTA!H29)+
SUMIF(AC43,PAUTA!F30,PAUTA!H30)+
SUMIF(AD43,PAUTA!F31,PAUTA!H31)+
SUMIF(AE43,PAUTA!F32,PAUTA!H32)+
SUMIF(AF43,PAUTA!F33,PAUTA!H33)+
SUMIF(AG43,PAUTA!F34,PAUTA!H34)+
SUMIF(AH43,PAUTA!F35,PAUTA!H35)+
SUMIF(AI43,PAUTA!F36,PAUTA!H36)+
SUMIF(AJ43,PAUTA!F37,PAUTA!H37)+
SUMIF(AK43,PAUTA!F38,PAUTA!H38)+
SUMIF(AL43,PAUTA!F39,PAUTA!H39)+
SUMIF(AM43,PAUTA!F40,PAUTA!H40)+
SUMIF(AN43,PAUTA!F41,PAUTA!H41)+
SUMIF(AO43,PAUTA!F42,PAUTA!H42)+
SUMIF(AP43,PAUTA!F43,PAUTA!H43)+
SUMIF(AQ43,PAUTA!F44,PAUTA!H44)+
SUMIF(AR43,PAUTA!F45,PAUTA!H45)+
SUMIF(AS43,PAUTA!F46,PAUTA!H46)+
SUMIF(AT43,PAUTA!F47,PAUTA!H47)</f>
        <v>0</v>
      </c>
      <c r="AW43" s="15">
        <f>IF(AV43&lt;B65,(4-H62)*(AV43/B65)+H62,3*(AV43-B65)/(B62*(1-H68))+4)</f>
        <v>1</v>
      </c>
    </row>
    <row r="44" spans="1:49" x14ac:dyDescent="0.25">
      <c r="A44" s="50" t="str">
        <f>CONCATENATE(PAUTA!J37," ",PAUTA!K37," ",PAUTA!L37)</f>
        <v xml:space="preserve">  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V44" s="2">
        <f>SUMIF(B44,PAUTA!F3,PAUTA!H3)+
SUMIF(C44,PAUTA!F4,PAUTA!H4)+
SUMIF(D44,PAUTA!F5,PAUTA!H5)+
SUMIF(E44,PAUTA!F6,PAUTA!H6)+
SUMIF(F44,PAUTA!F7,PAUTA!H7)+
SUMIF(G44,PAUTA!F8,PAUTA!H8)+
SUMIF(H44,PAUTA!F9,PAUTA!H9)+
SUMIF(I44,PAUTA!F10,PAUTA!H10)+
SUMIF(J44,PAUTA!F11,PAUTA!H11)+
SUMIF(K44,PAUTA!F12,PAUTA!H12)+
SUMIF(L44,PAUTA!F13,PAUTA!H13)+
SUMIF(M44,PAUTA!F14,PAUTA!H14)+
SUMIF(N44,PAUTA!F15,PAUTA!H15)+
SUMIF(O44,PAUTA!F16,PAUTA!H16)+
SUMIF(P44,PAUTA!F17,PAUTA!H17)+
SUMIF(Q44,PAUTA!F18,PAUTA!H18)+
SUMIF(R44,PAUTA!F19,PAUTA!H19)+
SUMIF(S44,PAUTA!F20,PAUTA!H20)+
SUMIF(T44,PAUTA!F21,PAUTA!H21)+
SUMIF(U44,PAUTA!F22,PAUTA!H22)+
SUMIF(V44,PAUTA!F23,PAUTA!H23)+
SUMIF(W44,PAUTA!F24,PAUTA!H24)+
SUMIF(X44,PAUTA!F25,PAUTA!H25)+
SUMIF(Y44,PAUTA!F26,PAUTA!H26)+
SUMIF(Z44,PAUTA!F27,PAUTA!H27)+
SUMIF(AA44,PAUTA!F28,PAUTA!H28)+
SUMIF(AB44,PAUTA!F29,PAUTA!H29)+
SUMIF(AC44,PAUTA!F30,PAUTA!H30)+
SUMIF(AD44,PAUTA!F31,PAUTA!H31)+
SUMIF(AE44,PAUTA!F32,PAUTA!H32)+
SUMIF(AF44,PAUTA!F33,PAUTA!H33)+
SUMIF(AG44,PAUTA!F34,PAUTA!H34)+
SUMIF(AH44,PAUTA!F35,PAUTA!H35)+
SUMIF(AI44,PAUTA!F36,PAUTA!H36)+
SUMIF(AJ44,PAUTA!F37,PAUTA!H37)+
SUMIF(AK44,PAUTA!F38,PAUTA!H38)+
SUMIF(AL44,PAUTA!F39,PAUTA!H39)+
SUMIF(AM44,PAUTA!F40,PAUTA!H40)+
SUMIF(AN44,PAUTA!F41,PAUTA!H41)+
SUMIF(AO44,PAUTA!F42,PAUTA!H42)+
SUMIF(AP44,PAUTA!F43,PAUTA!H43)+
SUMIF(AQ44,PAUTA!F44,PAUTA!H44)+
SUMIF(AR44,PAUTA!F45,PAUTA!H45)+
SUMIF(AS44,PAUTA!F46,PAUTA!H46)+
SUMIF(AT44,PAUTA!F47,PAUTA!H47)</f>
        <v>0</v>
      </c>
      <c r="AW44" s="15">
        <f>IF(AV44&lt;B65,(4-H62)*(AV44/B65)+H62,3*(AV44-B65)/(B62*(1-H68))+4)</f>
        <v>1</v>
      </c>
    </row>
    <row r="45" spans="1:49" x14ac:dyDescent="0.25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2"/>
      <c r="AV45" s="53"/>
      <c r="AW45" s="54"/>
    </row>
    <row r="46" spans="1:49" x14ac:dyDescent="0.25">
      <c r="A46" s="38" t="str">
        <f>CONCATENATE(PAUTA!J38," ",PAUTA!K38," ",PAUTA!L38)</f>
        <v xml:space="preserve">  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V46" s="2">
        <f>SUMIF(B46,PAUTA!F3,PAUTA!H3)+
SUMIF(C46,PAUTA!F4,PAUTA!H4)+
SUMIF(D46,PAUTA!F5,PAUTA!H5)+
SUMIF(E46,PAUTA!F6,PAUTA!H6)+
SUMIF(F46,PAUTA!F7,PAUTA!H7)+
SUMIF(G46,PAUTA!F8,PAUTA!H8)+
SUMIF(H46,PAUTA!F9,PAUTA!H9)+
SUMIF(I46,PAUTA!F10,PAUTA!H10)+
SUMIF(J46,PAUTA!F11,PAUTA!H11)+
SUMIF(K46,PAUTA!F12,PAUTA!H12)+
SUMIF(L46,PAUTA!F13,PAUTA!H13)+
SUMIF(M46,PAUTA!F14,PAUTA!H14)+
SUMIF(N46,PAUTA!F15,PAUTA!H15)+
SUMIF(O46,PAUTA!F16,PAUTA!H16)+
SUMIF(P46,PAUTA!F17,PAUTA!H17)+
SUMIF(Q46,PAUTA!F18,PAUTA!H18)+
SUMIF(R46,PAUTA!F19,PAUTA!H19)+
SUMIF(S46,PAUTA!F20,PAUTA!H20)+
SUMIF(T46,PAUTA!F21,PAUTA!H21)+
SUMIF(U46,PAUTA!F22,PAUTA!H22)+
SUMIF(V46,PAUTA!F23,PAUTA!H23)+
SUMIF(W46,PAUTA!F24,PAUTA!H24)+
SUMIF(X46,PAUTA!F25,PAUTA!H25)+
SUMIF(Y46,PAUTA!F26,PAUTA!H26)+
SUMIF(Z46,PAUTA!F27,PAUTA!H27)+
SUMIF(AA46,PAUTA!F28,PAUTA!H28)+
SUMIF(AB46,PAUTA!F29,PAUTA!H29)+
SUMIF(AC46,PAUTA!F30,PAUTA!H30)+
SUMIF(AD46,PAUTA!F31,PAUTA!H31)+
SUMIF(AE46,PAUTA!F32,PAUTA!H32)+
SUMIF(AF46,PAUTA!F33,PAUTA!H33)+
SUMIF(AG46,PAUTA!F34,PAUTA!H34)+
SUMIF(AH46,PAUTA!F35,PAUTA!H35)+
SUMIF(AI46,PAUTA!F36,PAUTA!H36)+
SUMIF(AJ46,PAUTA!F37,PAUTA!H37)+
SUMIF(AK46,PAUTA!F38,PAUTA!H38)+
SUMIF(AL46,PAUTA!F39,PAUTA!H39)+
SUMIF(AM46,PAUTA!F40,PAUTA!H40)+
SUMIF(AN46,PAUTA!F41,PAUTA!H41)+
SUMIF(AO46,PAUTA!F42,PAUTA!H42)+
SUMIF(AP46,PAUTA!F43,PAUTA!H43)+
SUMIF(AQ46,PAUTA!F44,PAUTA!H44)+
SUMIF(AR46,PAUTA!F45,PAUTA!H45)+
SUMIF(AS46,PAUTA!F46,PAUTA!H46)+
SUMIF(AT46,PAUTA!F47,PAUTA!H47)</f>
        <v>0</v>
      </c>
      <c r="AW46" s="15">
        <f>IF(AV46&lt;B65,(4-H62)*(AV46/B65)+H62,3*(AV46-B65)/(B62*(1-H68))+4)</f>
        <v>1</v>
      </c>
    </row>
    <row r="47" spans="1:49" x14ac:dyDescent="0.25">
      <c r="A47" s="50" t="str">
        <f>CONCATENATE(PAUTA!J39," ",PAUTA!K39," ",PAUTA!L39)</f>
        <v xml:space="preserve">  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V47" s="2">
        <f>SUMIF(B47,PAUTA!F3,PAUTA!H3)+
SUMIF(C47,PAUTA!F4,PAUTA!H4)+
SUMIF(D47,PAUTA!F5,PAUTA!H5)+
SUMIF(E47,PAUTA!F6,PAUTA!H6)+
SUMIF(F47,PAUTA!F7,PAUTA!H7)+
SUMIF(G47,PAUTA!F8,PAUTA!H8)+
SUMIF(H47,PAUTA!F9,PAUTA!H9)+
SUMIF(I47,PAUTA!F10,PAUTA!H10)+
SUMIF(J47,PAUTA!F11,PAUTA!H11)+
SUMIF(K47,PAUTA!F12,PAUTA!H12)+
SUMIF(L47,PAUTA!F13,PAUTA!H13)+
SUMIF(M47,PAUTA!F14,PAUTA!H14)+
SUMIF(N47,PAUTA!F15,PAUTA!H15)+
SUMIF(O47,PAUTA!F16,PAUTA!H16)+
SUMIF(P47,PAUTA!F17,PAUTA!H17)+
SUMIF(Q47,PAUTA!F18,PAUTA!H18)+
SUMIF(R47,PAUTA!F19,PAUTA!H19)+
SUMIF(S47,PAUTA!F20,PAUTA!H20)+
SUMIF(T47,PAUTA!F21,PAUTA!H21)+
SUMIF(U47,PAUTA!F22,PAUTA!H22)+
SUMIF(V47,PAUTA!F23,PAUTA!H23)+
SUMIF(W47,PAUTA!F24,PAUTA!H24)+
SUMIF(X47,PAUTA!F25,PAUTA!H25)+
SUMIF(Y47,PAUTA!F26,PAUTA!H26)+
SUMIF(Z47,PAUTA!F27,PAUTA!H27)+
SUMIF(AA47,PAUTA!F28,PAUTA!H28)+
SUMIF(AB47,PAUTA!F29,PAUTA!H29)+
SUMIF(AC47,PAUTA!F30,PAUTA!H30)+
SUMIF(AD47,PAUTA!F31,PAUTA!H31)+
SUMIF(AE47,PAUTA!F32,PAUTA!H32)+
SUMIF(AF47,PAUTA!F33,PAUTA!H33)+
SUMIF(AG47,PAUTA!F34,PAUTA!H34)+
SUMIF(AH47,PAUTA!F35,PAUTA!H35)+
SUMIF(AI47,PAUTA!F36,PAUTA!H36)+
SUMIF(AJ47,PAUTA!F37,PAUTA!H37)+
SUMIF(AK47,PAUTA!F38,PAUTA!H38)+
SUMIF(AL47,PAUTA!F39,PAUTA!H39)+
SUMIF(AM47,PAUTA!F40,PAUTA!H40)+
SUMIF(AN47,PAUTA!F41,PAUTA!H41)+
SUMIF(AO47,PAUTA!F42,PAUTA!H42)+
SUMIF(AP47,PAUTA!F43,PAUTA!H43)+
SUMIF(AQ47,PAUTA!F44,PAUTA!H44)+
SUMIF(AR47,PAUTA!F45,PAUTA!H45)+
SUMIF(AS47,PAUTA!F46,PAUTA!H46)+
SUMIF(AT47,PAUTA!F47,PAUTA!H47)</f>
        <v>0</v>
      </c>
      <c r="AW47" s="15">
        <f>IF(AV47&lt;B65,(4-H62)*(AV47/B65)+H62,3*(AV47-B65)/(B62*(1-H68))+4)</f>
        <v>1</v>
      </c>
    </row>
    <row r="48" spans="1:49" x14ac:dyDescent="0.25">
      <c r="A48" s="38" t="str">
        <f>CONCATENATE(PAUTA!J40," ",PAUTA!K40," ",PAUTA!L40)</f>
        <v xml:space="preserve">  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V48" s="2">
        <f>SUMIF(B48,PAUTA!F3,PAUTA!H3)+
SUMIF(C48,PAUTA!F4,PAUTA!H4)+
SUMIF(D48,PAUTA!F5,PAUTA!H5)+
SUMIF(E48,PAUTA!F6,PAUTA!H6)+
SUMIF(F48,PAUTA!F7,PAUTA!H7)+
SUMIF(G48,PAUTA!F8,PAUTA!H8)+
SUMIF(H48,PAUTA!F9,PAUTA!H9)+
SUMIF(I48,PAUTA!F10,PAUTA!H10)+
SUMIF(J48,PAUTA!F11,PAUTA!H11)+
SUMIF(K48,PAUTA!F12,PAUTA!H12)+
SUMIF(L48,PAUTA!F13,PAUTA!H13)+
SUMIF(M48,PAUTA!F14,PAUTA!H14)+
SUMIF(N48,PAUTA!F15,PAUTA!H15)+
SUMIF(O48,PAUTA!F16,PAUTA!H16)+
SUMIF(P48,PAUTA!F17,PAUTA!H17)+
SUMIF(Q48,PAUTA!F18,PAUTA!H18)+
SUMIF(R48,PAUTA!F19,PAUTA!H19)+
SUMIF(S48,PAUTA!F20,PAUTA!H20)+
SUMIF(T48,PAUTA!F21,PAUTA!H21)+
SUMIF(U48,PAUTA!F22,PAUTA!H22)+
SUMIF(V48,PAUTA!F23,PAUTA!H23)+
SUMIF(W48,PAUTA!F24,PAUTA!H24)+
SUMIF(X48,PAUTA!F25,PAUTA!H25)+
SUMIF(Y48,PAUTA!F26,PAUTA!H26)+
SUMIF(Z48,PAUTA!F27,PAUTA!H27)+
SUMIF(AA48,PAUTA!F28,PAUTA!H28)+
SUMIF(AB48,PAUTA!F29,PAUTA!H29)+
SUMIF(AC48,PAUTA!F30,PAUTA!H30)+
SUMIF(AD48,PAUTA!F31,PAUTA!H31)+
SUMIF(AE48,PAUTA!F32,PAUTA!H32)+
SUMIF(AF48,PAUTA!F33,PAUTA!H33)+
SUMIF(AG48,PAUTA!F34,PAUTA!H34)+
SUMIF(AH48,PAUTA!F35,PAUTA!H35)+
SUMIF(AI48,PAUTA!F36,PAUTA!H36)+
SUMIF(AJ48,PAUTA!F37,PAUTA!H37)+
SUMIF(AK48,PAUTA!F38,PAUTA!H38)+
SUMIF(AL48,PAUTA!F39,PAUTA!H39)+
SUMIF(AM48,PAUTA!F40,PAUTA!H40)+
SUMIF(AN48,PAUTA!F41,PAUTA!H41)+
SUMIF(AO48,PAUTA!F42,PAUTA!H42)+
SUMIF(AP48,PAUTA!F43,PAUTA!H43)+
SUMIF(AQ48,PAUTA!F44,PAUTA!H44)+
SUMIF(AR48,PAUTA!F45,PAUTA!H45)+
SUMIF(AS48,PAUTA!F46,PAUTA!H46)+
SUMIF(AT48,PAUTA!F47,PAUTA!H47)</f>
        <v>0</v>
      </c>
      <c r="AW48" s="15">
        <f>IF(AV48&lt;B65,(4-H62)*(AV48/B65)+H62,3*(AV48-B65)/(B62*(1-H68))+4)</f>
        <v>1</v>
      </c>
    </row>
    <row r="49" spans="1:49" x14ac:dyDescent="0.25">
      <c r="A49" s="50" t="str">
        <f>CONCATENATE(PAUTA!J41," ",PAUTA!K41," ",PAUTA!L41)</f>
        <v xml:space="preserve">  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V49" s="2">
        <f>SUMIF(B49,PAUTA!F3,PAUTA!H3)+
SUMIF(C49,PAUTA!F4,PAUTA!H4)+
SUMIF(D49,PAUTA!F5,PAUTA!H5)+
SUMIF(E49,PAUTA!F6,PAUTA!H6)+
SUMIF(F49,PAUTA!F7,PAUTA!H7)+
SUMIF(G49,PAUTA!F8,PAUTA!H8)+
SUMIF(H49,PAUTA!F9,PAUTA!H9)+
SUMIF(I49,PAUTA!F10,PAUTA!H10)+
SUMIF(J49,PAUTA!F11,PAUTA!H11)+
SUMIF(K49,PAUTA!F12,PAUTA!H12)+
SUMIF(L49,PAUTA!F13,PAUTA!H13)+
SUMIF(M49,PAUTA!F14,PAUTA!H14)+
SUMIF(N49,PAUTA!F15,PAUTA!H15)+
SUMIF(O49,PAUTA!F16,PAUTA!H16)+
SUMIF(P49,PAUTA!F17,PAUTA!H17)+
SUMIF(Q49,PAUTA!F18,PAUTA!H18)+
SUMIF(R49,PAUTA!F19,PAUTA!H19)+
SUMIF(S49,PAUTA!F20,PAUTA!H20)+
SUMIF(T49,PAUTA!F21,PAUTA!H21)+
SUMIF(U49,PAUTA!F22,PAUTA!H22)+
SUMIF(V49,PAUTA!F23,PAUTA!H23)+
SUMIF(W49,PAUTA!F24,PAUTA!H24)+
SUMIF(X49,PAUTA!F25,PAUTA!H25)+
SUMIF(Y49,PAUTA!F26,PAUTA!H26)+
SUMIF(Z49,PAUTA!F27,PAUTA!H27)+
SUMIF(AA49,PAUTA!F28,PAUTA!H28)+
SUMIF(AB49,PAUTA!F29,PAUTA!H29)+
SUMIF(AC49,PAUTA!F30,PAUTA!H30)+
SUMIF(AD49,PAUTA!F31,PAUTA!H31)+
SUMIF(AE49,PAUTA!F32,PAUTA!H32)+
SUMIF(AF49,PAUTA!F33,PAUTA!H33)+
SUMIF(AG49,PAUTA!F34,PAUTA!H34)+
SUMIF(AH49,PAUTA!F35,PAUTA!H35)+
SUMIF(AI49,PAUTA!F36,PAUTA!H36)+
SUMIF(AJ49,PAUTA!F37,PAUTA!H37)+
SUMIF(AK49,PAUTA!F38,PAUTA!H38)+
SUMIF(AL49,PAUTA!F39,PAUTA!H39)+
SUMIF(AM49,PAUTA!F40,PAUTA!H40)+
SUMIF(AN49,PAUTA!F41,PAUTA!H41)+
SUMIF(AO49,PAUTA!F42,PAUTA!H42)+
SUMIF(AP49,PAUTA!F43,PAUTA!H43)+
SUMIF(AQ49,PAUTA!F44,PAUTA!H44)+
SUMIF(AR49,PAUTA!F45,PAUTA!H45)+
SUMIF(AS49,PAUTA!F46,PAUTA!H46)+
SUMIF(AT49,PAUTA!F47,PAUTA!H47)</f>
        <v>0</v>
      </c>
      <c r="AW49" s="15">
        <f>IF(AV49&lt;B65,(4-H62)*(AV49/B65)+H62,3*(AV49-B65)/(B62*(1-H68))+4)</f>
        <v>1</v>
      </c>
    </row>
    <row r="50" spans="1:49" x14ac:dyDescent="0.25">
      <c r="A50" s="38" t="str">
        <f>CONCATENATE(PAUTA!J42," ",PAUTA!K42," ",PAUTA!L42)</f>
        <v xml:space="preserve">  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V50" s="2">
        <f>SUMIF(B50,PAUTA!F3,PAUTA!H3)+
SUMIF(C50,PAUTA!F4,PAUTA!H4)+
SUMIF(D50,PAUTA!F5,PAUTA!H5)+
SUMIF(E50,PAUTA!F6,PAUTA!H6)+
SUMIF(F50,PAUTA!F7,PAUTA!H7)+
SUMIF(G50,PAUTA!F8,PAUTA!H8)+
SUMIF(H50,PAUTA!F9,PAUTA!H9)+
SUMIF(I50,PAUTA!F10,PAUTA!H10)+
SUMIF(J50,PAUTA!F11,PAUTA!H11)+
SUMIF(K50,PAUTA!F12,PAUTA!H12)+
SUMIF(L50,PAUTA!F13,PAUTA!H13)+
SUMIF(M50,PAUTA!F14,PAUTA!H14)+
SUMIF(N50,PAUTA!F15,PAUTA!H15)+
SUMIF(O50,PAUTA!F16,PAUTA!H16)+
SUMIF(P50,PAUTA!F17,PAUTA!H17)+
SUMIF(Q50,PAUTA!F18,PAUTA!H18)+
SUMIF(R50,PAUTA!F19,PAUTA!H19)+
SUMIF(S50,PAUTA!F20,PAUTA!H20)+
SUMIF(T50,PAUTA!F21,PAUTA!H21)+
SUMIF(U50,PAUTA!F22,PAUTA!H22)+
SUMIF(V50,PAUTA!F23,PAUTA!H23)+
SUMIF(W50,PAUTA!F24,PAUTA!H24)+
SUMIF(X50,PAUTA!F25,PAUTA!H25)+
SUMIF(Y50,PAUTA!F26,PAUTA!H26)+
SUMIF(Z50,PAUTA!F27,PAUTA!H27)+
SUMIF(AA50,PAUTA!F28,PAUTA!H28)+
SUMIF(AB50,PAUTA!F29,PAUTA!H29)+
SUMIF(AC50,PAUTA!F30,PAUTA!H30)+
SUMIF(AD50,PAUTA!F31,PAUTA!H31)+
SUMIF(AE50,PAUTA!F32,PAUTA!H32)+
SUMIF(AF50,PAUTA!F33,PAUTA!H33)+
SUMIF(AG50,PAUTA!F34,PAUTA!H34)+
SUMIF(AH50,PAUTA!F35,PAUTA!H35)+
SUMIF(AI50,PAUTA!F36,PAUTA!H36)+
SUMIF(AJ50,PAUTA!F37,PAUTA!H37)+
SUMIF(AK50,PAUTA!F38,PAUTA!H38)+
SUMIF(AL50,PAUTA!F39,PAUTA!H39)+
SUMIF(AM50,PAUTA!F40,PAUTA!H40)+
SUMIF(AN50,PAUTA!F41,PAUTA!H41)+
SUMIF(AO50,PAUTA!F42,PAUTA!H42)+
SUMIF(AP50,PAUTA!F43,PAUTA!H43)+
SUMIF(AQ50,PAUTA!F44,PAUTA!H44)+
SUMIF(AR50,PAUTA!F45,PAUTA!H45)+
SUMIF(AS50,PAUTA!F46,PAUTA!H46)+
SUMIF(AT50,PAUTA!F47,PAUTA!H47)</f>
        <v>0</v>
      </c>
      <c r="AW50" s="15">
        <f>IF(AV50&lt;B65,(4-H62)*(AV50/B65)+H62,3*(AV50-B65)/(B62*(1-H68))+4)</f>
        <v>1</v>
      </c>
    </row>
    <row r="51" spans="1:49" x14ac:dyDescent="0.25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6"/>
      <c r="AV51" s="53"/>
      <c r="AW51" s="54"/>
    </row>
    <row r="52" spans="1:49" x14ac:dyDescent="0.25">
      <c r="A52" s="50" t="str">
        <f>CONCATENATE(PAUTA!J43," ",PAUTA!K43," ",PAUTA!L43)</f>
        <v xml:space="preserve">  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V52" s="2">
        <f>SUMIF(B52,PAUTA!F3,PAUTA!H3)+
SUMIF(C52,PAUTA!F4,PAUTA!H4)+
SUMIF(D52,PAUTA!F5,PAUTA!H5)+
SUMIF(E52,PAUTA!F6,PAUTA!H6)+
SUMIF(F52,PAUTA!F7,PAUTA!H7)+
SUMIF(G52,PAUTA!F8,PAUTA!H8)+
SUMIF(H52,PAUTA!F9,PAUTA!H9)+
SUMIF(I52,PAUTA!F10,PAUTA!H10)+
SUMIF(J52,PAUTA!F11,PAUTA!H11)+
SUMIF(K52,PAUTA!F12,PAUTA!H12)+
SUMIF(L52,PAUTA!F13,PAUTA!H13)+
SUMIF(M52,PAUTA!F14,PAUTA!H14)+
SUMIF(N52,PAUTA!F15,PAUTA!H15)+
SUMIF(O52,PAUTA!F16,PAUTA!H16)+
SUMIF(P52,PAUTA!F17,PAUTA!H17)+
SUMIF(Q52,PAUTA!F18,PAUTA!H18)+
SUMIF(R52,PAUTA!F19,PAUTA!H19)+
SUMIF(S52,PAUTA!F20,PAUTA!H20)+
SUMIF(T52,PAUTA!F21,PAUTA!H21)+
SUMIF(U52,PAUTA!F22,PAUTA!H22)+
SUMIF(V52,PAUTA!F23,PAUTA!H23)+
SUMIF(W52,PAUTA!F24,PAUTA!H24)+
SUMIF(X52,PAUTA!F25,PAUTA!H25)+
SUMIF(Y52,PAUTA!F26,PAUTA!H26)+
SUMIF(Z52,PAUTA!F27,PAUTA!H27)+
SUMIF(AA52,PAUTA!F28,PAUTA!H28)+
SUMIF(AB52,PAUTA!F29,PAUTA!H29)+
SUMIF(AC52,PAUTA!F30,PAUTA!H30)+
SUMIF(AD52,PAUTA!F31,PAUTA!H31)+
SUMIF(AE52,PAUTA!F32,PAUTA!H32)+
SUMIF(AF52,PAUTA!F33,PAUTA!H33)+
SUMIF(AG52,PAUTA!F34,PAUTA!H34)+
SUMIF(AH52,PAUTA!F35,PAUTA!H35)+
SUMIF(AI52,PAUTA!F36,PAUTA!H36)+
SUMIF(AJ52,PAUTA!F37,PAUTA!H37)+
SUMIF(AK52,PAUTA!F38,PAUTA!H38)+
SUMIF(AL52,PAUTA!F39,PAUTA!H39)+
SUMIF(AM52,PAUTA!F40,PAUTA!H40)+
SUMIF(AN52,PAUTA!F41,PAUTA!H41)+
SUMIF(AO52,PAUTA!F42,PAUTA!H42)+
SUMIF(AP52,PAUTA!F43,PAUTA!H43)+
SUMIF(AQ52,PAUTA!F44,PAUTA!H44)+
SUMIF(AR52,PAUTA!F45,PAUTA!H45)+
SUMIF(AS52,PAUTA!F46,PAUTA!H46)+
SUMIF(AT52,PAUTA!F47,PAUTA!H47)</f>
        <v>0</v>
      </c>
      <c r="AW52" s="15">
        <f>IF(AV52&lt;B65,(4-H62)*(AV52/B65)+H62,3*(AV52-B65)/(B62*(1-H68))+4)</f>
        <v>1</v>
      </c>
    </row>
    <row r="53" spans="1:49" x14ac:dyDescent="0.25">
      <c r="A53" s="38" t="str">
        <f>CONCATENATE(PAUTA!J44," ",PAUTA!K44," ",PAUTA!L44)</f>
        <v xml:space="preserve">  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V53" s="2">
        <f>SUMIF(B53,PAUTA!F3,PAUTA!H3)+
SUMIF(C53,PAUTA!F4,PAUTA!H4)+
SUMIF(D53,PAUTA!F5,PAUTA!H5)+
SUMIF(E53,PAUTA!F6,PAUTA!H6)+
SUMIF(F53,PAUTA!F7,PAUTA!H7)+
SUMIF(G53,PAUTA!F8,PAUTA!H8)+
SUMIF(H53,PAUTA!F9,PAUTA!H9)+
SUMIF(I53,PAUTA!F10,PAUTA!H10)+
SUMIF(J53,PAUTA!F11,PAUTA!H11)+
SUMIF(K53,PAUTA!F12,PAUTA!H12)+
SUMIF(L53,PAUTA!F13,PAUTA!H13)+
SUMIF(M53,PAUTA!F14,PAUTA!H14)+
SUMIF(N53,PAUTA!F15,PAUTA!H15)+
SUMIF(O53,PAUTA!F16,PAUTA!H16)+
SUMIF(P53,PAUTA!F17,PAUTA!H17)+
SUMIF(Q53,PAUTA!F18,PAUTA!H18)+
SUMIF(R53,PAUTA!F19,PAUTA!H19)+
SUMIF(S53,PAUTA!F20,PAUTA!H20)+
SUMIF(T53,PAUTA!F21,PAUTA!H21)+
SUMIF(U53,PAUTA!F22,PAUTA!H22)+
SUMIF(V53,PAUTA!F23,PAUTA!H23)+
SUMIF(W53,PAUTA!F24,PAUTA!H24)+
SUMIF(X53,PAUTA!F25,PAUTA!H25)+
SUMIF(Y53,PAUTA!F26,PAUTA!H26)+
SUMIF(Z53,PAUTA!F27,PAUTA!H27)+
SUMIF(AA53,PAUTA!F28,PAUTA!H28)+
SUMIF(AB53,PAUTA!F29,PAUTA!H29)+
SUMIF(AC53,PAUTA!F30,PAUTA!H30)+
SUMIF(AD53,PAUTA!F31,PAUTA!H31)+
SUMIF(AE53,PAUTA!F32,PAUTA!H32)+
SUMIF(AF53,PAUTA!F33,PAUTA!H33)+
SUMIF(AG53,PAUTA!F34,PAUTA!H34)+
SUMIF(AH53,PAUTA!F35,PAUTA!H35)+
SUMIF(AI53,PAUTA!F36,PAUTA!H36)+
SUMIF(AJ53,PAUTA!F37,PAUTA!H37)+
SUMIF(AK53,PAUTA!F38,PAUTA!H38)+
SUMIF(AL53,PAUTA!F39,PAUTA!H39)+
SUMIF(AM53,PAUTA!F40,PAUTA!H40)+
SUMIF(AN53,PAUTA!F41,PAUTA!H41)+
SUMIF(AO53,PAUTA!F42,PAUTA!H42)+
SUMIF(AP53,PAUTA!F43,PAUTA!H43)+
SUMIF(AQ53,PAUTA!F44,PAUTA!H44)+
SUMIF(AR53,PAUTA!F45,PAUTA!H45)+
SUMIF(AS53,PAUTA!F46,PAUTA!H46)+
SUMIF(AT53,PAUTA!F47,PAUTA!H47)</f>
        <v>0</v>
      </c>
      <c r="AW53" s="15">
        <f>IF(AV53&lt;B65,(4-H62)*(AV53/B65)+H62,3*(AV53-B65)/(B62*(1-H68))+4)</f>
        <v>1</v>
      </c>
    </row>
    <row r="54" spans="1:49" x14ac:dyDescent="0.25">
      <c r="A54" s="50" t="str">
        <f>CONCATENATE(PAUTA!J45," ",PAUTA!K45," ",PAUTA!L45)</f>
        <v xml:space="preserve">  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V54" s="2">
        <f>SUMIF(B54,PAUTA!F3,PAUTA!H3)+
SUMIF(C54,PAUTA!F4,PAUTA!H4)+
SUMIF(D54,PAUTA!F5,PAUTA!H5)+
SUMIF(E54,PAUTA!F6,PAUTA!H6)+
SUMIF(F54,PAUTA!F7,PAUTA!H7)+
SUMIF(G54,PAUTA!F8,PAUTA!H8)+
SUMIF(H54,PAUTA!F9,PAUTA!H9)+
SUMIF(I54,PAUTA!F10,PAUTA!H10)+
SUMIF(J54,PAUTA!F11,PAUTA!H11)+
SUMIF(K54,PAUTA!F12,PAUTA!H12)+
SUMIF(L54,PAUTA!F13,PAUTA!H13)+
SUMIF(M54,PAUTA!F14,PAUTA!H14)+
SUMIF(N54,PAUTA!F15,PAUTA!H15)+
SUMIF(O54,PAUTA!F16,PAUTA!H16)+
SUMIF(P54,PAUTA!F17,PAUTA!H17)+
SUMIF(Q54,PAUTA!F18,PAUTA!H18)+
SUMIF(R54,PAUTA!F19,PAUTA!H19)+
SUMIF(S54,PAUTA!F20,PAUTA!H20)+
SUMIF(T54,PAUTA!F21,PAUTA!H21)+
SUMIF(U54,PAUTA!F22,PAUTA!H22)+
SUMIF(V54,PAUTA!F23,PAUTA!H23)+
SUMIF(W54,PAUTA!F24,PAUTA!H24)+
SUMIF(X54,PAUTA!F25,PAUTA!H25)+
SUMIF(Y54,PAUTA!F26,PAUTA!H26)+
SUMIF(Z54,PAUTA!F27,PAUTA!H27)+
SUMIF(AA54,PAUTA!F28,PAUTA!H28)+
SUMIF(AB54,PAUTA!F29,PAUTA!H29)+
SUMIF(AC54,PAUTA!F30,PAUTA!H30)+
SUMIF(AD54,PAUTA!F31,PAUTA!H31)+
SUMIF(AE54,PAUTA!F32,PAUTA!H32)+
SUMIF(AF54,PAUTA!F33,PAUTA!H33)+
SUMIF(AG54,PAUTA!F34,PAUTA!H34)+
SUMIF(AH54,PAUTA!F35,PAUTA!H35)+
SUMIF(AI54,PAUTA!F36,PAUTA!H36)+
SUMIF(AJ54,PAUTA!F37,PAUTA!H37)+
SUMIF(AK54,PAUTA!F38,PAUTA!H38)+
SUMIF(AL54,PAUTA!F39,PAUTA!H39)+
SUMIF(AM54,PAUTA!F40,PAUTA!H40)+
SUMIF(AN54,PAUTA!F41,PAUTA!H41)+
SUMIF(AO54,PAUTA!F42,PAUTA!H42)+
SUMIF(AP54,PAUTA!F43,PAUTA!H43)+
SUMIF(AQ54,PAUTA!F44,PAUTA!H44)+
SUMIF(AR54,PAUTA!F45,PAUTA!H45)+
SUMIF(AS54,PAUTA!F46,PAUTA!H46)+
SUMIF(AT54,PAUTA!F47,PAUTA!H47)</f>
        <v>0</v>
      </c>
      <c r="AW54" s="15">
        <f>IF(AV54&lt;B65,(4-H62)*(AV54/B65)+H62,3*(AV54-B65)/(B62*(1-H68))+4)</f>
        <v>1</v>
      </c>
    </row>
    <row r="55" spans="1:49" x14ac:dyDescent="0.25">
      <c r="A55" s="38" t="str">
        <f>CONCATENATE(PAUTA!J46," ",PAUTA!K46," ",PAUTA!L46)</f>
        <v xml:space="preserve">  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V55" s="2">
        <f>SUMIF(B55,PAUTA!F3,PAUTA!H3)+
SUMIF(C55,PAUTA!F4,PAUTA!H4)+
SUMIF(D55,PAUTA!F5,PAUTA!H5)+
SUMIF(E55,PAUTA!F6,PAUTA!H6)+
SUMIF(F55,PAUTA!F7,PAUTA!H7)+
SUMIF(G55,PAUTA!F8,PAUTA!H8)+
SUMIF(H55,PAUTA!F9,PAUTA!H9)+
SUMIF(I55,PAUTA!F10,PAUTA!H10)+
SUMIF(J55,PAUTA!F11,PAUTA!H11)+
SUMIF(K55,PAUTA!F12,PAUTA!H12)+
SUMIF(L55,PAUTA!F13,PAUTA!H13)+
SUMIF(M55,PAUTA!F14,PAUTA!H14)+
SUMIF(N55,PAUTA!F15,PAUTA!H15)+
SUMIF(O55,PAUTA!F16,PAUTA!H16)+
SUMIF(P55,PAUTA!F17,PAUTA!H17)+
SUMIF(Q55,PAUTA!F18,PAUTA!H18)+
SUMIF(R55,PAUTA!F19,PAUTA!H19)+
SUMIF(S55,PAUTA!F20,PAUTA!H20)+
SUMIF(T55,PAUTA!F21,PAUTA!H21)+
SUMIF(U55,PAUTA!F22,PAUTA!H22)+
SUMIF(V55,PAUTA!F23,PAUTA!H23)+
SUMIF(W55,PAUTA!F24,PAUTA!H24)+
SUMIF(X55,PAUTA!F25,PAUTA!H25)+
SUMIF(Y55,PAUTA!F26,PAUTA!H26)+
SUMIF(Z55,PAUTA!F27,PAUTA!H27)+
SUMIF(AA55,PAUTA!F28,PAUTA!H28)+
SUMIF(AB55,PAUTA!F29,PAUTA!H29)+
SUMIF(AC55,PAUTA!F30,PAUTA!H30)+
SUMIF(AD55,PAUTA!F31,PAUTA!H31)+
SUMIF(AE55,PAUTA!F32,PAUTA!H32)+
SUMIF(AF55,PAUTA!F33,PAUTA!H33)+
SUMIF(AG55,PAUTA!F34,PAUTA!H34)+
SUMIF(AH55,PAUTA!F35,PAUTA!H35)+
SUMIF(AI55,PAUTA!F36,PAUTA!H36)+
SUMIF(AJ55,PAUTA!F37,PAUTA!H37)+
SUMIF(AK55,PAUTA!F38,PAUTA!H38)+
SUMIF(AL55,PAUTA!F39,PAUTA!H39)+
SUMIF(AM55,PAUTA!F40,PAUTA!H40)+
SUMIF(AN55,PAUTA!F41,PAUTA!H41)+
SUMIF(AO55,PAUTA!F42,PAUTA!H42)+
SUMIF(AP55,PAUTA!F43,PAUTA!H43)+
SUMIF(AQ55,PAUTA!F44,PAUTA!H44)+
SUMIF(AR55,PAUTA!F45,PAUTA!H45)+
SUMIF(AS55,PAUTA!F46,PAUTA!H46)+
SUMIF(AT55,PAUTA!F47,PAUTA!H47)</f>
        <v>0</v>
      </c>
      <c r="AW55" s="15">
        <f>IF(AV55&lt;B65,(4-H62)*(AV55/B65)+H62,3*(AV55-B65)/(B62*(1-H68))+4)</f>
        <v>1</v>
      </c>
    </row>
    <row r="56" spans="1:49" x14ac:dyDescent="0.25">
      <c r="A56" s="50" t="str">
        <f>CONCATENATE(PAUTA!J47," ",PAUTA!K47," ",PAUTA!L47)</f>
        <v xml:space="preserve">  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V56" s="2">
        <f>SUMIF(B56,PAUTA!F3,PAUTA!H3)+
SUMIF(C56,PAUTA!F4,PAUTA!H4)+
SUMIF(D56,PAUTA!F5,PAUTA!H5)+
SUMIF(E56,PAUTA!F6,PAUTA!H6)+
SUMIF(F56,PAUTA!F7,PAUTA!H7)+
SUMIF(G56,PAUTA!F8,PAUTA!H8)+
SUMIF(H56,PAUTA!F9,PAUTA!H9)+
SUMIF(I56,PAUTA!F10,PAUTA!H10)+
SUMIF(J56,PAUTA!F11,PAUTA!H11)+
SUMIF(K56,PAUTA!F12,PAUTA!H12)+
SUMIF(L56,PAUTA!F13,PAUTA!H13)+
SUMIF(M56,PAUTA!F14,PAUTA!H14)+
SUMIF(N56,PAUTA!F15,PAUTA!H15)+
SUMIF(O56,PAUTA!F16,PAUTA!H16)+
SUMIF(P56,PAUTA!F17,PAUTA!H17)+
SUMIF(Q56,PAUTA!F18,PAUTA!H18)+
SUMIF(R56,PAUTA!F19,PAUTA!H19)+
SUMIF(S56,PAUTA!F20,PAUTA!H20)+
SUMIF(T56,PAUTA!F21,PAUTA!H21)+
SUMIF(U56,PAUTA!F22,PAUTA!H22)+
SUMIF(V56,PAUTA!F23,PAUTA!H23)+
SUMIF(W56,PAUTA!F24,PAUTA!H24)+
SUMIF(X56,PAUTA!F25,PAUTA!H25)+
SUMIF(Y56,PAUTA!F26,PAUTA!H26)+
SUMIF(Z56,PAUTA!F27,PAUTA!H27)+
SUMIF(AA56,PAUTA!F28,PAUTA!H28)+
SUMIF(AB56,PAUTA!F29,PAUTA!H29)+
SUMIF(AC56,PAUTA!F30,PAUTA!H30)+
SUMIF(AD56,PAUTA!F31,PAUTA!H31)+
SUMIF(AE56,PAUTA!F32,PAUTA!H32)+
SUMIF(AF56,PAUTA!F33,PAUTA!H33)+
SUMIF(AG56,PAUTA!F34,PAUTA!H34)+
SUMIF(AH56,PAUTA!F35,PAUTA!H35)+
SUMIF(AI56,PAUTA!F36,PAUTA!H36)+
SUMIF(AJ56,PAUTA!F37,PAUTA!H37)+
SUMIF(AK56,PAUTA!F38,PAUTA!H38)+
SUMIF(AL56,PAUTA!F39,PAUTA!H39)+
SUMIF(AM56,PAUTA!F40,PAUTA!H40)+
SUMIF(AN56,PAUTA!F41,PAUTA!H41)+
SUMIF(AO56,PAUTA!F42,PAUTA!H42)+
SUMIF(AP56,PAUTA!F43,PAUTA!H43)+
SUMIF(AQ56,PAUTA!F44,PAUTA!H44)+
SUMIF(AR56,PAUTA!F45,PAUTA!H45)+
SUMIF(AS56,PAUTA!F46,PAUTA!H46)+
SUMIF(AT56,PAUTA!F47,PAUTA!H47)</f>
        <v>0</v>
      </c>
      <c r="AW56" s="15">
        <f>IF(AV56&lt;B65,(4-H62)*(AV56/B65)+H62,3*(AV56-B65)/(B62*(1-H68))+4)</f>
        <v>1</v>
      </c>
    </row>
    <row r="57" spans="1:49" ht="15.75" thickBot="1" x14ac:dyDescent="0.3"/>
    <row r="58" spans="1:49" x14ac:dyDescent="0.25">
      <c r="A58" s="6" t="s">
        <v>41</v>
      </c>
      <c r="B58" s="14">
        <f>IF(ISERROR(COUNTIF(B4:B56,PAUTA!F3)/(53-COUNTBLANK(B4:B56))),"",(COUNTIF(B4:B56,PAUTA!F3)/(53-COUNTBLANK(B4:B56))))</f>
        <v>0.5</v>
      </c>
      <c r="C58" s="14">
        <f>IF(ISERROR(COUNTIF(C4:C56,PAUTA!F4)/(53-COUNTBLANK(C4:C56))),"",(COUNTIF(C4:C56,PAUTA!F4)/(53-COUNTBLANK(C4:C56))))</f>
        <v>0.5</v>
      </c>
      <c r="D58" s="14">
        <f>IF(ISERROR(COUNTIF(D4:D56,PAUTA!F5)/(53-COUNTBLANK(D4:D56))),"",(COUNTIF(D4:D56,PAUTA!F5)/(53-COUNTBLANK(D4:D56))))</f>
        <v>0.5</v>
      </c>
      <c r="E58" s="14">
        <f>IF(ISERROR(COUNTIF(E4:E56,PAUTA!F6)/(53-COUNTBLANK(E4:E56))),"",(COUNTIF(E4:E56,PAUTA!F6)/(53-COUNTBLANK(E4:E56))))</f>
        <v>0.5</v>
      </c>
      <c r="F58" s="14">
        <f>IF(ISERROR(COUNTIF(F4:F56,PAUTA!F7)/(53-COUNTBLANK(F4:F56))),"",(COUNTIF(F4:F56,PAUTA!F7)/(53-COUNTBLANK(F4:F56))))</f>
        <v>0.5</v>
      </c>
      <c r="G58" s="14">
        <f>IF(ISERROR(COUNTIF(G4:G56,PAUTA!F8)/(53-COUNTBLANK(G4:G56))),"",(COUNTIF(G4:G56,PAUTA!F8)/(53-COUNTBLANK(G4:G56))))</f>
        <v>0.5</v>
      </c>
      <c r="H58" s="14">
        <f>IF(ISERROR(COUNTIF(H4:H56,PAUTA!F9)/(53-COUNTBLANK(H4:H56))),"",(COUNTIF(H4:H56,PAUTA!F9)/(53-COUNTBLANK(H4:H56))))</f>
        <v>1</v>
      </c>
      <c r="I58" s="14">
        <f>IF(ISERROR(COUNTIF(I4:I56,PAUTA!F10)/(53-COUNTBLANK(I4:I56))),"",(COUNTIF(I4:I56,PAUTA!F10)/(53-COUNTBLANK(I4:I56))))</f>
        <v>1</v>
      </c>
      <c r="J58" s="14">
        <f>IF(ISERROR(COUNTIF(J4:J56,PAUTA!F11)/(53-COUNTBLANK(J4:J56))),"",(COUNTIF(J4:J56,PAUTA!F11)/(53-COUNTBLANK(J4:J56))))</f>
        <v>1</v>
      </c>
      <c r="K58" s="14">
        <f>IF(ISERROR(COUNTIF(K4:K56,PAUTA!F12)/(53-COUNTBLANK(K4:K56))),"",(COUNTIF(K4:K56,PAUTA!F12)/(53-COUNTBLANK(K4:K56))))</f>
        <v>1</v>
      </c>
      <c r="L58" s="14">
        <f>IF(ISERROR(COUNTIF(L4:L56,PAUTA!F13)/(53-COUNTBLANK(L4:L56))),"",(COUNTIF(L4:L56,PAUTA!F13)/(53-COUNTBLANK(L4:L56))))</f>
        <v>1</v>
      </c>
      <c r="M58" s="14">
        <f>IF(ISERROR(COUNTIF(M4:M56,PAUTA!F14)/(53-COUNTBLANK(M4:M56))),"",(COUNTIF(M4:M56,PAUTA!F14)/(53-COUNTBLANK(M4:M56))))</f>
        <v>1</v>
      </c>
      <c r="N58" s="14">
        <f>IF(ISERROR(COUNTIF(N4:N56,PAUTA!F15)/(53-COUNTBLANK(N4:N56))),"",(COUNTIF(N4:N56,PAUTA!F15)/(53-COUNTBLANK(N4:N56))))</f>
        <v>1</v>
      </c>
      <c r="O58" s="14">
        <f>IF(ISERROR(COUNTIF(O4:O56,PAUTA!F16)/(53-COUNTBLANK(O4:O56))),"",(COUNTIF(O4:O56,PAUTA!F16)/(53-COUNTBLANK(O4:O56))))</f>
        <v>1</v>
      </c>
      <c r="P58" s="14">
        <f>IF(ISERROR(COUNTIF(P4:P56,PAUTA!F17)/(53-COUNTBLANK(P4:P56))),"",(COUNTIF(P4:P56,PAUTA!F17)/(53-COUNTBLANK(P4:P56))))</f>
        <v>1</v>
      </c>
      <c r="Q58" s="14">
        <f>IF(ISERROR(COUNTIF(Q4:Q56,PAUTA!F18)/(53-COUNTBLANK(Q4:Q56))),"",(COUNTIF(Q4:Q56,PAUTA!F18)/(53-COUNTBLANK(Q4:Q56))))</f>
        <v>0.5</v>
      </c>
      <c r="R58" s="14">
        <f>IF(ISERROR(COUNTIF(R4:R56,PAUTA!F19)/(53-COUNTBLANK(R4:R56))),"",(COUNTIF(R4:R56,PAUTA!F19)/(53-COUNTBLANK(R4:R56))))</f>
        <v>0.5</v>
      </c>
      <c r="S58" s="14">
        <f>IF(ISERROR(COUNTIF(S4:S56,PAUTA!F20)/(53-COUNTBLANK(S4:S56))),"",(COUNTIF(S4:S56,PAUTA!F20)/(53-COUNTBLANK(S4:S56))))</f>
        <v>0.5</v>
      </c>
      <c r="T58" s="14">
        <f>IF(ISERROR(COUNTIF(T4:T56,PAUTA!F21)/(53-COUNTBLANK(T4:T56))),"",(COUNTIF(T4:T56,PAUTA!F21)/(53-COUNTBLANK(T4:T56))))</f>
        <v>1</v>
      </c>
      <c r="U58" s="14">
        <f>IF(ISERROR(COUNTIF(U4:U56,PAUTA!F22)/(53-COUNTBLANK(U4:U56))),"",(COUNTIF(U4:U56,PAUTA!F22)/(53-COUNTBLANK(U4:U56))))</f>
        <v>0</v>
      </c>
      <c r="V58" s="14">
        <f>IF(ISERROR(COUNTIF(V4:V56,PAUTA!F23)/(53-COUNTBLANK(V4:V56))),"",(COUNTIF(V4:V56,PAUTA!F23)/(53-COUNTBLANK(V4:V56))))</f>
        <v>0.5</v>
      </c>
      <c r="W58" s="14">
        <f>IF(ISERROR(COUNTIF(W4:W56,PAUTA!F24)/(53-COUNTBLANK(W4:W56))),"",(COUNTIF(W4:W56,PAUTA!F24)/(53-COUNTBLANK(W4:W56))))</f>
        <v>0.5</v>
      </c>
      <c r="X58" s="14">
        <f>IF(ISERROR(COUNTIF(X4:X56,PAUTA!F25)/(53-COUNTBLANK(X4:X56))),"",(COUNTIF(X4:X56,PAUTA!F25)/(53-COUNTBLANK(X4:X56))))</f>
        <v>0.5</v>
      </c>
      <c r="Y58" s="14">
        <f>IF(ISERROR(COUNTIF(Y4:Y56,PAUTA!F26)/(53-COUNTBLANK(Y4:Y56))),"",(COUNTIF(Y4:Y56,PAUTA!F26)/(53-COUNTBLANK(Y4:Y56))))</f>
        <v>0.5</v>
      </c>
      <c r="Z58" s="14">
        <f>IF(ISERROR(COUNTIF(Z4:Z56,PAUTA!F27)/(53-COUNTBLANK(Z4:Z56))),"",(COUNTIF(Z4:Z56,PAUTA!F27)/(53-COUNTBLANK(Z4:Z56))))</f>
        <v>1</v>
      </c>
      <c r="AA58" s="14">
        <f>IF(ISERROR(COUNTIF(AA4:AA56,PAUTA!F28)/(53-COUNTBLANK(AA4:AA56))),"",(COUNTIF(AA4:AA56,PAUTA!F28)/(53-COUNTBLANK(AA4:AA56))))</f>
        <v>1</v>
      </c>
      <c r="AB58" s="14">
        <f>IF(ISERROR(COUNTIF(AB4:AB56,PAUTA!F29)/(53-COUNTBLANK(AB4:AB56))),"",(COUNTIF(AB4:AB56,PAUTA!F29)/(53-COUNTBLANK(AB4:AB56))))</f>
        <v>1</v>
      </c>
      <c r="AC58" s="14">
        <f>IF(ISERROR(COUNTIF(AC4:AC56,PAUTA!F30)/(53-COUNTBLANK(AC4:AC56))),"",(COUNTIF(AC4:AC56,PAUTA!F30)/(53-COUNTBLANK(AC4:AC56))))</f>
        <v>0.5</v>
      </c>
      <c r="AD58" s="14">
        <f>IF(ISERROR(COUNTIF(AD4:AD56,PAUTA!F31)/(53-COUNTBLANK(AD4:AD56))),"",(COUNTIF(AD4:AD56,PAUTA!F31)/(53-COUNTBLANK(AD4:AD56))))</f>
        <v>1</v>
      </c>
      <c r="AE58" s="14">
        <f>IF(ISERROR(COUNTIF(AE4:AE56,PAUTA!F32)/(53-COUNTBLANK(AE4:AE56))),"",(COUNTIF(AE4:AE56,PAUTA!F32)/(53-COUNTBLANK(AE4:AE56))))</f>
        <v>0</v>
      </c>
      <c r="AF58" s="14" t="str">
        <f>IF(ISERROR(COUNTIF(AF4:AF56,PAUTA!F33)/(53-COUNTBLANK(AF4:AF56))),"",(COUNTIF(AF4:AF56,PAUTA!F33)/(53-COUNTBLANK(AF4:AF56))))</f>
        <v/>
      </c>
      <c r="AG58" s="14" t="str">
        <f>IF(ISERROR(COUNTIF(AG4:AG56,PAUTA!F34)/(53-COUNTBLANK(AG4:AG56))),"",(COUNTIF(AG4:AG56,PAUTA!F34)/(53-COUNTBLANK(AG4:AG56))))</f>
        <v/>
      </c>
      <c r="AH58" s="14" t="str">
        <f>IF(ISERROR(COUNTIF(AH4:AH56,PAUTA!F35)/(53-COUNTBLANK(AH4:AH56))),"",(COUNTIF(AH4:AH56,PAUTA!F35)/(53-COUNTBLANK(AH4:AH56))))</f>
        <v/>
      </c>
      <c r="AI58" s="14" t="str">
        <f>IF(ISERROR(COUNTIF(AI4:AI56,PAUTA!F36)/(53-COUNTBLANK(AI4:AI56))),"",(COUNTIF(AI4:AI56,PAUTA!F36)/(53-COUNTBLANK(AI4:AI56))))</f>
        <v/>
      </c>
      <c r="AJ58" s="14" t="str">
        <f>IF(ISERROR(COUNTIF(AJ4:AJ56,PAUTA!F37)/(53-COUNTBLANK(AJ4:AJ56))),"",(COUNTIF(AJ4:AJ56,PAUTA!F37)/(53-COUNTBLANK(AJ4:AJ56))))</f>
        <v/>
      </c>
      <c r="AK58" s="14" t="str">
        <f>IF(ISERROR(COUNTIF(AK4:AK56,PAUTA!F38)/(53-COUNTBLANK(AK4:AK56))),"",(COUNTIF(AK4:AK56,PAUTA!F38)/(53-COUNTBLANK(AK4:AK56))))</f>
        <v/>
      </c>
      <c r="AL58" s="14" t="str">
        <f>IF(ISERROR(COUNTIF(AL4:AL56,PAUTA!F39)/(53-COUNTBLANK(AL4:AL56))),"",(COUNTIF(AL4:AL56,PAUTA!F39)/(53-COUNTBLANK(AL4:AL56))))</f>
        <v/>
      </c>
      <c r="AM58" s="14" t="str">
        <f>IF(ISERROR(COUNTIF(AM4:AM56,PAUTA!F40)/(53-COUNTBLANK(AM4:AM56))),"",(COUNTIF(AM4:AM56,PAUTA!F40)/(53-COUNTBLANK(AM4:AM56))))</f>
        <v/>
      </c>
      <c r="AN58" s="14" t="str">
        <f>IF(ISERROR(COUNTIF(AN4:AN56,PAUTA!F41)/(53-COUNTBLANK(AN4:AN56))),"",(COUNTIF(AN4:AN56,PAUTA!F41)/(53-COUNTBLANK(AN4:AN56))))</f>
        <v/>
      </c>
      <c r="AO58" s="14" t="str">
        <f>IF(ISERROR(COUNTIF(AO4:AO56,PAUTA!F42)/(53-COUNTBLANK(AO4:AO56))),"",(COUNTIF(AO4:AO56,PAUTA!F42)/(53-COUNTBLANK(AO4:AO56))))</f>
        <v/>
      </c>
      <c r="AP58" s="14" t="str">
        <f>IF(ISERROR(COUNTIF(AP4:AP56,PAUTA!F43)/(53-COUNTBLANK(AP4:AP56))),"",(COUNTIF(AP4:AP56,PAUTA!F43)/(53-COUNTBLANK(AP4:AP56))))</f>
        <v/>
      </c>
      <c r="AQ58" s="14" t="str">
        <f>IF(ISERROR(COUNTIF(AQ4:AQ56,PAUTA!F44)/(53-COUNTBLANK(AQ4:AQ56))),"",(COUNTIF(AQ4:AQ56,PAUTA!F44)/(53-COUNTBLANK(AQ4:AQ56))))</f>
        <v/>
      </c>
      <c r="AR58" s="14" t="str">
        <f>IF(ISERROR(COUNTIF(AR4:AR56,PAUTA!F45)/(53-COUNTBLANK(AR4:AR56))),"",(COUNTIF(AR4:AR56,PAUTA!F45)/(53-COUNTBLANK(AR4:AR56))))</f>
        <v/>
      </c>
      <c r="AS58" s="14" t="str">
        <f>IF(ISERROR(COUNTIF(AS4:AS56,PAUTA!F46)/(53-COUNTBLANK(AS4:AS56))),"",(COUNTIF(AS4:AS56,PAUTA!F46)/(53-COUNTBLANK(AS4:AS56))))</f>
        <v/>
      </c>
      <c r="AT58" s="14" t="str">
        <f>IF(ISERROR(COUNTIF(AT4:AT56,PAUTA!F47)/(53-COUNTBLANK(AT4:AT56))),"",(COUNTIF(AT4:AT56,PAUTA!F47)/(53-COUNTBLANK(AT4:AT56))))</f>
        <v/>
      </c>
    </row>
    <row r="59" spans="1:49" ht="15.75" thickBot="1" x14ac:dyDescent="0.3">
      <c r="A59" s="7" t="s">
        <v>42</v>
      </c>
    </row>
    <row r="60" spans="1:49" x14ac:dyDescent="0.25">
      <c r="A60" s="5"/>
    </row>
    <row r="61" spans="1:49" ht="15.75" thickBot="1" x14ac:dyDescent="0.3">
      <c r="A61" s="4"/>
    </row>
    <row r="62" spans="1:49" x14ac:dyDescent="0.25">
      <c r="A62" s="8" t="s">
        <v>43</v>
      </c>
      <c r="B62" s="71">
        <f>PAUTA!H51</f>
        <v>30</v>
      </c>
      <c r="C62" s="72"/>
      <c r="E62" s="62" t="s">
        <v>47</v>
      </c>
      <c r="F62" s="64"/>
      <c r="G62" s="64"/>
      <c r="H62" s="66">
        <v>1</v>
      </c>
      <c r="I62" s="67"/>
    </row>
    <row r="63" spans="1:49" ht="15.75" thickBot="1" x14ac:dyDescent="0.3">
      <c r="A63" s="9" t="s">
        <v>57</v>
      </c>
      <c r="B63" s="73"/>
      <c r="C63" s="74"/>
      <c r="E63" s="63"/>
      <c r="F63" s="65"/>
      <c r="G63" s="65"/>
      <c r="H63" s="68"/>
      <c r="I63" s="69"/>
    </row>
    <row r="64" spans="1:49" ht="15.75" thickBot="1" x14ac:dyDescent="0.3">
      <c r="A64" s="10"/>
      <c r="B64" s="5"/>
      <c r="C64" s="5"/>
    </row>
    <row r="65" spans="1:9" x14ac:dyDescent="0.25">
      <c r="A65" s="62" t="s">
        <v>44</v>
      </c>
      <c r="B65" s="71">
        <f>B62*H65/100</f>
        <v>18</v>
      </c>
      <c r="C65" s="72"/>
      <c r="E65" s="62" t="s">
        <v>58</v>
      </c>
      <c r="F65" s="64"/>
      <c r="G65" s="75"/>
      <c r="H65" s="77">
        <v>60</v>
      </c>
      <c r="I65" s="78"/>
    </row>
    <row r="66" spans="1:9" ht="15.75" thickBot="1" x14ac:dyDescent="0.3">
      <c r="A66" s="63"/>
      <c r="B66" s="73"/>
      <c r="C66" s="74"/>
      <c r="E66" s="63"/>
      <c r="F66" s="65"/>
      <c r="G66" s="76"/>
      <c r="H66" s="79"/>
      <c r="I66" s="80"/>
    </row>
    <row r="68" spans="1:9" x14ac:dyDescent="0.25">
      <c r="H68" s="61">
        <f>H65/100</f>
        <v>0.6</v>
      </c>
      <c r="I68" s="61"/>
    </row>
    <row r="69" spans="1:9" x14ac:dyDescent="0.25">
      <c r="H69" s="61"/>
      <c r="I69" s="61"/>
    </row>
  </sheetData>
  <mergeCells count="25">
    <mergeCell ref="H68:I69"/>
    <mergeCell ref="A65:A66"/>
    <mergeCell ref="E62:G63"/>
    <mergeCell ref="H62:I63"/>
    <mergeCell ref="B1:AT1"/>
    <mergeCell ref="B62:C63"/>
    <mergeCell ref="B65:C66"/>
    <mergeCell ref="E65:G66"/>
    <mergeCell ref="H65:I66"/>
    <mergeCell ref="A9:AT9"/>
    <mergeCell ref="A27:AT27"/>
    <mergeCell ref="A45:AT45"/>
    <mergeCell ref="AV9:AW9"/>
    <mergeCell ref="A15:AT15"/>
    <mergeCell ref="AV15:AW15"/>
    <mergeCell ref="A21:AT21"/>
    <mergeCell ref="AV21:AW21"/>
    <mergeCell ref="AV45:AW45"/>
    <mergeCell ref="A51:AT51"/>
    <mergeCell ref="AV51:AW51"/>
    <mergeCell ref="AV27:AW27"/>
    <mergeCell ref="A33:AT33"/>
    <mergeCell ref="AV33:AW33"/>
    <mergeCell ref="A39:AT39"/>
    <mergeCell ref="AV39:AW39"/>
  </mergeCells>
  <conditionalFormatting sqref="B58:AT58">
    <cfRule type="cellIs" dxfId="9" priority="1" operator="greaterThan">
      <formula>0.74</formula>
    </cfRule>
    <cfRule type="cellIs" dxfId="8" priority="2" operator="between">
      <formula>0.51</formula>
      <formula>0.74</formula>
    </cfRule>
    <cfRule type="cellIs" dxfId="7" priority="7" stopIfTrue="1" operator="lessThan">
      <formula>0.51</formula>
    </cfRule>
  </conditionalFormatting>
  <conditionalFormatting sqref="AW4:AW8 AW10:AW14 AW16:AW20 AW22:AW26 AW28:AW32 AW34:AW38 AW40:AW44 AW46:AW50 AW52:AW56">
    <cfRule type="cellIs" dxfId="6" priority="3" operator="greaterThan">
      <formula>6.04</formula>
    </cfRule>
    <cfRule type="cellIs" dxfId="5" priority="4" operator="between">
      <formula>5.05</formula>
      <formula>6.04</formula>
    </cfRule>
    <cfRule type="cellIs" dxfId="4" priority="5" operator="between">
      <formula>3.95</formula>
      <formula>5.04</formula>
    </cfRule>
    <cfRule type="cellIs" dxfId="3" priority="6" operator="lessThan">
      <formula>3.95</formula>
    </cfRule>
  </conditionalFormatting>
  <dataValidations disablePrompts="1" count="1">
    <dataValidation type="list" allowBlank="1" showInputMessage="1" showErrorMessage="1" sqref="B3:AT3">
      <formula1>OA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zoomScale="90" zoomScaleNormal="90" workbookViewId="0">
      <selection activeCell="Q27" sqref="Q27"/>
    </sheetView>
  </sheetViews>
  <sheetFormatPr baseColWidth="10" defaultRowHeight="15" x14ac:dyDescent="0.25"/>
  <cols>
    <col min="2" max="2" width="15.140625" bestFit="1" customWidth="1"/>
    <col min="3" max="3" width="18.7109375" bestFit="1" customWidth="1"/>
    <col min="10" max="12" width="16.5703125" customWidth="1"/>
  </cols>
  <sheetData>
    <row r="1" spans="1:12" ht="15.75" thickBot="1" x14ac:dyDescent="0.3">
      <c r="J1" s="83" t="s">
        <v>59</v>
      </c>
      <c r="K1" s="84"/>
      <c r="L1" s="85"/>
    </row>
    <row r="2" spans="1:12" ht="15.75" thickBot="1" x14ac:dyDescent="0.3">
      <c r="B2" s="16" t="s">
        <v>48</v>
      </c>
      <c r="C2" s="16" t="s">
        <v>49</v>
      </c>
      <c r="E2" s="23" t="s">
        <v>52</v>
      </c>
      <c r="F2" s="24" t="s">
        <v>51</v>
      </c>
      <c r="G2" s="29" t="s">
        <v>53</v>
      </c>
      <c r="H2" s="25" t="s">
        <v>54</v>
      </c>
      <c r="J2" s="39" t="s">
        <v>60</v>
      </c>
      <c r="K2" s="40" t="s">
        <v>61</v>
      </c>
      <c r="L2" s="41" t="s">
        <v>62</v>
      </c>
    </row>
    <row r="3" spans="1:12" x14ac:dyDescent="0.25">
      <c r="A3" s="1" t="s">
        <v>1</v>
      </c>
      <c r="B3" s="2">
        <f>COUNTIF(G3:G47,"OA01")</f>
        <v>4</v>
      </c>
      <c r="C3" s="52">
        <f>IF(ISERROR(SUMIFS(ALUMNOS!B58:AT58,ALUMNOS!B3:AT3,A3)/B3)," ",SUMIFS(ALUMNOS!B58:AT58,ALUMNOS!B3:AT3,A3)/B3)</f>
        <v>0.5</v>
      </c>
      <c r="E3" s="19">
        <v>1</v>
      </c>
      <c r="F3" s="20" t="s">
        <v>50</v>
      </c>
      <c r="G3" s="30" t="s">
        <v>1</v>
      </c>
      <c r="H3" s="26">
        <v>1</v>
      </c>
      <c r="J3" s="42" t="s">
        <v>63</v>
      </c>
      <c r="K3" s="43" t="s">
        <v>64</v>
      </c>
      <c r="L3" s="44" t="s">
        <v>65</v>
      </c>
    </row>
    <row r="4" spans="1:12" x14ac:dyDescent="0.25">
      <c r="A4" s="1" t="s">
        <v>2</v>
      </c>
      <c r="B4" s="2">
        <f>COUNTIF(G3:G47,"OA02")</f>
        <v>3</v>
      </c>
      <c r="C4" s="52">
        <f>IF(ISERROR(SUMIFS(ALUMNOS!B58:AT58,ALUMNOS!B3:AT3,A4)/B4)," ",SUMIFS(ALUMNOS!B58:AT58,ALUMNOS!B3:AT3,A4)/B4)</f>
        <v>0.66666666666666663</v>
      </c>
      <c r="E4" s="21">
        <v>2</v>
      </c>
      <c r="F4" s="18" t="s">
        <v>50</v>
      </c>
      <c r="G4" s="31" t="s">
        <v>1</v>
      </c>
      <c r="H4" s="22">
        <v>1</v>
      </c>
      <c r="J4" s="45" t="s">
        <v>67</v>
      </c>
      <c r="K4" s="37" t="s">
        <v>64</v>
      </c>
      <c r="L4" s="46" t="s">
        <v>68</v>
      </c>
    </row>
    <row r="5" spans="1:12" x14ac:dyDescent="0.25">
      <c r="A5" s="1" t="s">
        <v>3</v>
      </c>
      <c r="B5" s="2">
        <f>COUNTIF(G3:G47,"OA03")</f>
        <v>3</v>
      </c>
      <c r="C5" s="52">
        <f>IF(ISERROR(SUMIFS(ALUMNOS!B58:AT58,ALUMNOS!B3:AT3,A5)/B5)," ",SUMIFS(ALUMNOS!B58:AT58,ALUMNOS!B3:AT3,A5)/B5)</f>
        <v>1</v>
      </c>
      <c r="E5" s="21">
        <v>3</v>
      </c>
      <c r="F5" s="18" t="s">
        <v>50</v>
      </c>
      <c r="G5" s="31" t="s">
        <v>2</v>
      </c>
      <c r="H5" s="22">
        <v>1</v>
      </c>
      <c r="J5" s="45"/>
      <c r="K5" s="37"/>
      <c r="L5" s="46"/>
    </row>
    <row r="6" spans="1:12" x14ac:dyDescent="0.25">
      <c r="A6" s="1" t="s">
        <v>4</v>
      </c>
      <c r="B6" s="2">
        <f>COUNTIF(G3:G47,"OA04")</f>
        <v>5</v>
      </c>
      <c r="C6" s="52">
        <f>IF(ISERROR(SUMIFS(ALUMNOS!B58:AT58,ALUMNOS!B3:AT3,A6)/B6)," ",SUMIFS(ALUMNOS!B58:AT58,ALUMNOS!B3:AT3,A6)/B6)</f>
        <v>1</v>
      </c>
      <c r="E6" s="21">
        <v>4</v>
      </c>
      <c r="F6" s="18" t="s">
        <v>50</v>
      </c>
      <c r="G6" s="31" t="s">
        <v>1</v>
      </c>
      <c r="H6" s="22">
        <v>1</v>
      </c>
      <c r="J6" s="45"/>
      <c r="K6" s="37"/>
      <c r="L6" s="46"/>
    </row>
    <row r="7" spans="1:12" x14ac:dyDescent="0.25">
      <c r="A7" s="1" t="s">
        <v>5</v>
      </c>
      <c r="B7" s="2">
        <f>COUNTIF(G3:G47,"OA05")</f>
        <v>5</v>
      </c>
      <c r="C7" s="52">
        <f>IF(ISERROR(SUMIFS(ALUMNOS!B58:AT58,ALUMNOS!B3:AT3,A7)/B7)," ",SUMIFS(ALUMNOS!B58:AT58,ALUMNOS!B3:AT3,A7)/B7)</f>
        <v>0.5</v>
      </c>
      <c r="E7" s="21">
        <v>5</v>
      </c>
      <c r="F7" s="18" t="s">
        <v>50</v>
      </c>
      <c r="G7" s="31" t="s">
        <v>1</v>
      </c>
      <c r="H7" s="22">
        <v>1</v>
      </c>
      <c r="J7" s="45"/>
      <c r="K7" s="37"/>
      <c r="L7" s="46"/>
    </row>
    <row r="8" spans="1:12" x14ac:dyDescent="0.25">
      <c r="A8" s="1" t="s">
        <v>6</v>
      </c>
      <c r="B8" s="2">
        <f>COUNTIF(G3:G47,"OA06")</f>
        <v>10</v>
      </c>
      <c r="C8" s="52">
        <f>IF(ISERROR(SUMIFS(ALUMNOS!B58:AT58,ALUMNOS!B3:AT3,A8)/B8)," ",SUMIFS(ALUMNOS!B58:AT58,ALUMNOS!B3:AT3,A8)/B8)</f>
        <v>0.65</v>
      </c>
      <c r="E8" s="21">
        <v>6</v>
      </c>
      <c r="F8" s="18" t="s">
        <v>50</v>
      </c>
      <c r="G8" s="31" t="s">
        <v>2</v>
      </c>
      <c r="H8" s="22">
        <v>1</v>
      </c>
      <c r="J8" s="45"/>
      <c r="K8" s="37"/>
      <c r="L8" s="46"/>
    </row>
    <row r="9" spans="1:12" x14ac:dyDescent="0.25">
      <c r="A9" s="1" t="s">
        <v>7</v>
      </c>
      <c r="B9" s="2">
        <f>COUNTIF(G3:G47,"OA07")</f>
        <v>0</v>
      </c>
      <c r="C9" s="52" t="str">
        <f>IF(ISERROR(SUMIFS(ALUMNOS!B58:AT58,ALUMNOS!B3:AT3,A9)/B9)," ",SUMIFS(ALUMNOS!B58:AT58,ALUMNOS!B3:AT3,A9)/B9)</f>
        <v xml:space="preserve"> </v>
      </c>
      <c r="E9" s="21">
        <v>7</v>
      </c>
      <c r="F9" s="18" t="s">
        <v>50</v>
      </c>
      <c r="G9" s="31" t="s">
        <v>2</v>
      </c>
      <c r="H9" s="22">
        <v>1</v>
      </c>
      <c r="J9" s="45"/>
      <c r="K9" s="37"/>
      <c r="L9" s="46"/>
    </row>
    <row r="10" spans="1:12" x14ac:dyDescent="0.25">
      <c r="A10" s="1" t="s">
        <v>8</v>
      </c>
      <c r="B10" s="2">
        <f>COUNTIF(G3:G47,"OA08")</f>
        <v>0</v>
      </c>
      <c r="C10" s="52" t="str">
        <f>IF(ISERROR(SUMIFS(ALUMNOS!B58:AT58,ALUMNOS!B3:AT3,A10)/B10)," ",SUMIFS(ALUMNOS!B58:AT58,ALUMNOS!B3:AT3,A10)/B10)</f>
        <v xml:space="preserve"> </v>
      </c>
      <c r="E10" s="21">
        <v>8</v>
      </c>
      <c r="F10" s="18" t="s">
        <v>50</v>
      </c>
      <c r="G10" s="31" t="s">
        <v>3</v>
      </c>
      <c r="H10" s="22">
        <v>1</v>
      </c>
      <c r="J10" s="45"/>
      <c r="K10" s="37"/>
      <c r="L10" s="46"/>
    </row>
    <row r="11" spans="1:12" x14ac:dyDescent="0.25">
      <c r="A11" s="1" t="s">
        <v>9</v>
      </c>
      <c r="B11" s="2">
        <f>COUNTIF(G3:G47,"OA09")</f>
        <v>0</v>
      </c>
      <c r="C11" s="52" t="str">
        <f>IF(ISERROR(SUMIFS(ALUMNOS!B58:AT58,ALUMNOS!B3:AT3,A11)/B11)," ",SUMIFS(ALUMNOS!B58:AT58,ALUMNOS!B3:AT3,A11)/B11)</f>
        <v xml:space="preserve"> </v>
      </c>
      <c r="E11" s="21">
        <v>9</v>
      </c>
      <c r="F11" s="18" t="s">
        <v>50</v>
      </c>
      <c r="G11" s="31" t="s">
        <v>3</v>
      </c>
      <c r="H11" s="22">
        <v>1</v>
      </c>
      <c r="J11" s="45"/>
      <c r="K11" s="37"/>
      <c r="L11" s="46"/>
    </row>
    <row r="12" spans="1:12" x14ac:dyDescent="0.25">
      <c r="A12" s="1" t="s">
        <v>10</v>
      </c>
      <c r="B12" s="2">
        <f>COUNTIF(G3:G47,"OA10")</f>
        <v>0</v>
      </c>
      <c r="C12" s="52" t="str">
        <f>IF(ISERROR(SUMIFS(ALUMNOS!B58:AT58,ALUMNOS!B3:AT3,A12)/B12)," ",SUMIFS(ALUMNOS!B58:AT58,ALUMNOS!B3:AT3,A12)/B12)</f>
        <v xml:space="preserve"> </v>
      </c>
      <c r="E12" s="21">
        <v>10</v>
      </c>
      <c r="F12" s="18" t="s">
        <v>50</v>
      </c>
      <c r="G12" s="31" t="s">
        <v>3</v>
      </c>
      <c r="H12" s="22">
        <v>1</v>
      </c>
      <c r="J12" s="45"/>
      <c r="K12" s="37"/>
      <c r="L12" s="46"/>
    </row>
    <row r="13" spans="1:12" x14ac:dyDescent="0.25">
      <c r="A13" s="1" t="s">
        <v>11</v>
      </c>
      <c r="B13" s="2">
        <f>COUNTIF(G3:G47,"OA11")</f>
        <v>0</v>
      </c>
      <c r="C13" s="52" t="str">
        <f>IF(ISERROR(SUMIFS(ALUMNOS!B58:AT58,ALUMNOS!B3:AT3,A13)/B13)," ",SUMIFS(ALUMNOS!B58:AT58,ALUMNOS!B3:AT3,A13)/B13)</f>
        <v xml:space="preserve"> </v>
      </c>
      <c r="E13" s="21">
        <v>11</v>
      </c>
      <c r="F13" s="18" t="s">
        <v>50</v>
      </c>
      <c r="G13" s="31" t="s">
        <v>4</v>
      </c>
      <c r="H13" s="22">
        <v>1</v>
      </c>
      <c r="J13" s="45"/>
      <c r="K13" s="37"/>
      <c r="L13" s="46"/>
    </row>
    <row r="14" spans="1:12" x14ac:dyDescent="0.25">
      <c r="A14" s="1" t="s">
        <v>12</v>
      </c>
      <c r="B14" s="2">
        <f>COUNTIF(G3:G47,"OA12")</f>
        <v>0</v>
      </c>
      <c r="C14" s="52" t="str">
        <f>IF(ISERROR(SUMIFS(ALUMNOS!B58:AT58,ALUMNOS!B3:AT3,A14)/B14)," ",SUMIFS(ALUMNOS!B58:AT58,ALUMNOS!B3:AT3,A14)/B14)</f>
        <v xml:space="preserve"> </v>
      </c>
      <c r="E14" s="21">
        <v>12</v>
      </c>
      <c r="F14" s="18" t="s">
        <v>50</v>
      </c>
      <c r="G14" s="31" t="s">
        <v>4</v>
      </c>
      <c r="H14" s="22">
        <v>1</v>
      </c>
      <c r="J14" s="45"/>
      <c r="K14" s="37"/>
      <c r="L14" s="46"/>
    </row>
    <row r="15" spans="1:12" x14ac:dyDescent="0.25">
      <c r="A15" s="1" t="s">
        <v>13</v>
      </c>
      <c r="B15" s="2">
        <f>COUNTIF(G3:G47,"OA13")</f>
        <v>0</v>
      </c>
      <c r="C15" s="52" t="str">
        <f>IF(ISERROR(SUMIFS(ALUMNOS!B58:AT58,ALUMNOS!B3:AT3,A15)/B15)," ",SUMIFS(ALUMNOS!B58:AT58,ALUMNOS!B3:AT3,A15)/B15)</f>
        <v xml:space="preserve"> </v>
      </c>
      <c r="E15" s="21">
        <v>13</v>
      </c>
      <c r="F15" s="18" t="s">
        <v>50</v>
      </c>
      <c r="G15" s="31" t="s">
        <v>4</v>
      </c>
      <c r="H15" s="22">
        <v>1</v>
      </c>
      <c r="J15" s="45"/>
      <c r="K15" s="37"/>
      <c r="L15" s="46"/>
    </row>
    <row r="16" spans="1:12" x14ac:dyDescent="0.25">
      <c r="A16" s="1" t="s">
        <v>14</v>
      </c>
      <c r="B16" s="2">
        <f>COUNTIF(G3:G47,"OA14")</f>
        <v>0</v>
      </c>
      <c r="C16" s="52" t="str">
        <f>IF(ISERROR(SUMIFS(ALUMNOS!B58:AT58,ALUMNOS!B3:AT3,A16)/B16)," ",SUMIFS(ALUMNOS!B58:AT58,ALUMNOS!B3:AT3,A16)/B16)</f>
        <v xml:space="preserve"> </v>
      </c>
      <c r="E16" s="21">
        <v>14</v>
      </c>
      <c r="F16" s="18" t="s">
        <v>50</v>
      </c>
      <c r="G16" s="31" t="s">
        <v>4</v>
      </c>
      <c r="H16" s="22">
        <v>1</v>
      </c>
      <c r="J16" s="45"/>
      <c r="K16" s="37"/>
      <c r="L16" s="46"/>
    </row>
    <row r="17" spans="1:12" x14ac:dyDescent="0.25">
      <c r="A17" s="1" t="s">
        <v>15</v>
      </c>
      <c r="B17" s="2">
        <f>COUNTIF(G3:G47,"OA15")</f>
        <v>0</v>
      </c>
      <c r="C17" s="52" t="str">
        <f>IF(ISERROR(SUMIFS(ALUMNOS!B58:AT58,ALUMNOS!B3:AT3,A17)/B17)," ",SUMIFS(ALUMNOS!B58:AT58,ALUMNOS!B3:AT3,A17)/B17)</f>
        <v xml:space="preserve"> </v>
      </c>
      <c r="E17" s="21">
        <v>15</v>
      </c>
      <c r="F17" s="18" t="s">
        <v>50</v>
      </c>
      <c r="G17" s="31" t="s">
        <v>4</v>
      </c>
      <c r="H17" s="22">
        <v>1</v>
      </c>
      <c r="J17" s="45"/>
      <c r="K17" s="37"/>
      <c r="L17" s="46"/>
    </row>
    <row r="18" spans="1:12" x14ac:dyDescent="0.25">
      <c r="A18" s="1" t="s">
        <v>16</v>
      </c>
      <c r="B18" s="2">
        <f>COUNTIF(G3:G47,"OA16")</f>
        <v>0</v>
      </c>
      <c r="C18" s="52" t="str">
        <f>IF(ISERROR(SUMIFS(ALUMNOS!B58:AT58,ALUMNOS!B3:AT3,A18)/B18)," ",SUMIFS(ALUMNOS!B58:AT58,ALUMNOS!B3:AT3,A18)/B18)</f>
        <v xml:space="preserve"> </v>
      </c>
      <c r="E18" s="21">
        <v>16</v>
      </c>
      <c r="F18" s="18" t="s">
        <v>50</v>
      </c>
      <c r="G18" s="31" t="s">
        <v>5</v>
      </c>
      <c r="H18" s="22">
        <v>1</v>
      </c>
      <c r="J18" s="45"/>
      <c r="K18" s="37"/>
      <c r="L18" s="46"/>
    </row>
    <row r="19" spans="1:12" x14ac:dyDescent="0.25">
      <c r="A19" s="1" t="s">
        <v>17</v>
      </c>
      <c r="B19" s="2">
        <f>COUNTIF(G3:G47,"OA17")</f>
        <v>0</v>
      </c>
      <c r="C19" s="52" t="str">
        <f>IF(ISERROR(SUMIFS(ALUMNOS!B58:AT58,ALUMNOS!B3:AT3,A19)/B19)," ",SUMIFS(ALUMNOS!B58:AT58,ALUMNOS!B3:AT3,A19)/B19)</f>
        <v xml:space="preserve"> </v>
      </c>
      <c r="E19" s="21">
        <v>17</v>
      </c>
      <c r="F19" s="18" t="s">
        <v>50</v>
      </c>
      <c r="G19" s="31" t="s">
        <v>5</v>
      </c>
      <c r="H19" s="22">
        <v>1</v>
      </c>
      <c r="J19" s="45"/>
      <c r="K19" s="37"/>
      <c r="L19" s="46"/>
    </row>
    <row r="20" spans="1:12" x14ac:dyDescent="0.25">
      <c r="A20" s="1" t="s">
        <v>18</v>
      </c>
      <c r="B20" s="2">
        <f>COUNTIF(G3:G47,"OA18")</f>
        <v>0</v>
      </c>
      <c r="C20" s="52" t="str">
        <f>IF(ISERROR(SUMIFS(ALUMNOS!B58:AT58,ALUMNOS!B3:AT3,A20)/B20)," ",SUMIFS(ALUMNOS!B58:AT58,ALUMNOS!B3:AT3,A20)/B20)</f>
        <v xml:space="preserve"> </v>
      </c>
      <c r="E20" s="21">
        <v>18</v>
      </c>
      <c r="F20" s="18" t="s">
        <v>50</v>
      </c>
      <c r="G20" s="31" t="s">
        <v>5</v>
      </c>
      <c r="H20" s="22">
        <v>1</v>
      </c>
      <c r="J20" s="45"/>
      <c r="K20" s="37"/>
      <c r="L20" s="46"/>
    </row>
    <row r="21" spans="1:12" x14ac:dyDescent="0.25">
      <c r="A21" s="1" t="s">
        <v>19</v>
      </c>
      <c r="B21" s="2">
        <f>COUNTIF(G3:G47,"OA19")</f>
        <v>0</v>
      </c>
      <c r="C21" s="52" t="str">
        <f>IF(ISERROR(SUMIFS(ALUMNOS!B58:AT58,ALUMNOS!B3:AT3,A21)/B21)," ",SUMIFS(ALUMNOS!B58:AT58,ALUMNOS!B3:AT3,A21)/B21)</f>
        <v xml:space="preserve"> </v>
      </c>
      <c r="E21" s="21">
        <v>19</v>
      </c>
      <c r="F21" s="18" t="s">
        <v>50</v>
      </c>
      <c r="G21" s="31" t="s">
        <v>5</v>
      </c>
      <c r="H21" s="22">
        <v>1</v>
      </c>
      <c r="J21" s="45"/>
      <c r="K21" s="37"/>
      <c r="L21" s="46"/>
    </row>
    <row r="22" spans="1:12" x14ac:dyDescent="0.25">
      <c r="A22" s="1" t="s">
        <v>20</v>
      </c>
      <c r="B22" s="2">
        <f>COUNTIF(G3:G47,"OA20")</f>
        <v>0</v>
      </c>
      <c r="C22" s="52" t="str">
        <f>IF(ISERROR(SUMIFS(ALUMNOS!B58:AT58,ALUMNOS!B3:AT3,A22)/B22)," ",SUMIFS(ALUMNOS!B58:AT58,ALUMNOS!B3:AT3,A22)/B22)</f>
        <v xml:space="preserve"> </v>
      </c>
      <c r="E22" s="21">
        <v>20</v>
      </c>
      <c r="F22" s="18" t="s">
        <v>50</v>
      </c>
      <c r="G22" s="31" t="s">
        <v>5</v>
      </c>
      <c r="H22" s="22">
        <v>1</v>
      </c>
      <c r="J22" s="45"/>
      <c r="K22" s="37"/>
      <c r="L22" s="46"/>
    </row>
    <row r="23" spans="1:12" x14ac:dyDescent="0.25">
      <c r="A23" s="1" t="s">
        <v>21</v>
      </c>
      <c r="B23" s="2">
        <f>COUNTIF(G3:G47,"OA21")</f>
        <v>0</v>
      </c>
      <c r="C23" s="52" t="str">
        <f>IF(ISERROR(SUMIFS(ALUMNOS!B58:AT58,ALUMNOS!B3:AT3,A23)/B23)," ",SUMIFS(ALUMNOS!B58:AT58,ALUMNOS!B3:AT3,A23)/B23)</f>
        <v xml:space="preserve"> </v>
      </c>
      <c r="E23" s="21">
        <v>21</v>
      </c>
      <c r="F23" s="18" t="s">
        <v>50</v>
      </c>
      <c r="G23" s="31" t="s">
        <v>6</v>
      </c>
      <c r="H23" s="22">
        <v>1</v>
      </c>
      <c r="J23" s="45"/>
      <c r="K23" s="37"/>
      <c r="L23" s="46"/>
    </row>
    <row r="24" spans="1:12" x14ac:dyDescent="0.25">
      <c r="A24" s="1" t="s">
        <v>22</v>
      </c>
      <c r="B24" s="2">
        <f>COUNTIF(G3:G47,"OA22")</f>
        <v>0</v>
      </c>
      <c r="C24" s="52" t="str">
        <f>IF(ISERROR(SUMIFS(ALUMNOS!B58:AT58,ALUMNOS!B3:AT3,A24)/B24)," ",SUMIFS(ALUMNOS!B58:AT58,ALUMNOS!B3:AT3,A24)/B24)</f>
        <v xml:space="preserve"> </v>
      </c>
      <c r="E24" s="21">
        <v>22</v>
      </c>
      <c r="F24" s="18" t="s">
        <v>50</v>
      </c>
      <c r="G24" s="31" t="s">
        <v>6</v>
      </c>
      <c r="H24" s="22">
        <v>1</v>
      </c>
      <c r="J24" s="45"/>
      <c r="K24" s="37"/>
      <c r="L24" s="46"/>
    </row>
    <row r="25" spans="1:12" x14ac:dyDescent="0.25">
      <c r="A25" s="1" t="s">
        <v>23</v>
      </c>
      <c r="B25" s="2">
        <f>COUNTIF(G3:G47,"OA23")</f>
        <v>0</v>
      </c>
      <c r="C25" s="52" t="str">
        <f>IF(ISERROR(SUMIFS(ALUMNOS!B58:AT58,ALUMNOS!B3:AT3,A25)/B25)," ",SUMIFS(ALUMNOS!B58:AT58,ALUMNOS!B3:AT3,A25)/B25)</f>
        <v xml:space="preserve"> </v>
      </c>
      <c r="E25" s="21">
        <v>23</v>
      </c>
      <c r="F25" s="18" t="s">
        <v>50</v>
      </c>
      <c r="G25" s="31" t="s">
        <v>6</v>
      </c>
      <c r="H25" s="22">
        <v>1</v>
      </c>
      <c r="J25" s="45"/>
      <c r="K25" s="37"/>
      <c r="L25" s="46"/>
    </row>
    <row r="26" spans="1:12" x14ac:dyDescent="0.25">
      <c r="A26" s="1" t="s">
        <v>24</v>
      </c>
      <c r="B26" s="2">
        <f>COUNTIF(G3:G47,"OA24")</f>
        <v>0</v>
      </c>
      <c r="C26" s="52" t="str">
        <f>IF(ISERROR(SUMIFS(ALUMNOS!B58:AT58,ALUMNOS!B3:AT3,A26)/B26)," ",SUMIFS(ALUMNOS!B58:AT58,ALUMNOS!B3:AT3,A26)/B26)</f>
        <v xml:space="preserve"> </v>
      </c>
      <c r="E26" s="21">
        <v>24</v>
      </c>
      <c r="F26" s="18" t="s">
        <v>50</v>
      </c>
      <c r="G26" s="31" t="s">
        <v>6</v>
      </c>
      <c r="H26" s="22">
        <v>1</v>
      </c>
      <c r="J26" s="45"/>
      <c r="K26" s="37"/>
      <c r="L26" s="46"/>
    </row>
    <row r="27" spans="1:12" x14ac:dyDescent="0.25">
      <c r="A27" s="1" t="s">
        <v>25</v>
      </c>
      <c r="B27" s="2">
        <f>COUNTIF(G3:G47,"OA25")</f>
        <v>0</v>
      </c>
      <c r="C27" s="52" t="str">
        <f>IF(ISERROR(SUMIFS(ALUMNOS!B58:AT58,ALUMNOS!B3:AT3,A27)/B27)," ",SUMIFS(ALUMNOS!B58:AT58,ALUMNOS!B3:AT3,A27)/B27)</f>
        <v xml:space="preserve"> </v>
      </c>
      <c r="E27" s="21">
        <v>25</v>
      </c>
      <c r="F27" s="18" t="s">
        <v>50</v>
      </c>
      <c r="G27" s="31" t="s">
        <v>6</v>
      </c>
      <c r="H27" s="22">
        <v>1</v>
      </c>
      <c r="J27" s="45"/>
      <c r="K27" s="37"/>
      <c r="L27" s="46"/>
    </row>
    <row r="28" spans="1:12" x14ac:dyDescent="0.25">
      <c r="A28" s="1" t="s">
        <v>26</v>
      </c>
      <c r="B28" s="2">
        <f>COUNTIF(G3:G47,"OA26")</f>
        <v>0</v>
      </c>
      <c r="C28" s="52" t="str">
        <f>IF(ISERROR(SUMIFS(ALUMNOS!B58:AT58,ALUMNOS!B3:AT3,A28)/B28)," ",SUMIFS(ALUMNOS!B58:AT58,ALUMNOS!B3:AT3,A28)/B28)</f>
        <v xml:space="preserve"> </v>
      </c>
      <c r="E28" s="21">
        <v>26</v>
      </c>
      <c r="F28" s="18" t="s">
        <v>50</v>
      </c>
      <c r="G28" s="31" t="s">
        <v>6</v>
      </c>
      <c r="H28" s="22">
        <v>1</v>
      </c>
      <c r="J28" s="45"/>
      <c r="K28" s="37"/>
      <c r="L28" s="46"/>
    </row>
    <row r="29" spans="1:12" x14ac:dyDescent="0.25">
      <c r="A29" s="1" t="s">
        <v>27</v>
      </c>
      <c r="B29" s="2">
        <f>COUNTIF(G3:G47,"OA27")</f>
        <v>0</v>
      </c>
      <c r="C29" s="52" t="str">
        <f>IF(ISERROR(SUMIFS(ALUMNOS!B58:AT58,ALUMNOS!B3:AT3,A29)/B29)," ",SUMIFS(ALUMNOS!B58:AT58,ALUMNOS!B3:AT3,A29)/B29)</f>
        <v xml:space="preserve"> </v>
      </c>
      <c r="E29" s="21">
        <v>27</v>
      </c>
      <c r="F29" s="18" t="s">
        <v>50</v>
      </c>
      <c r="G29" s="31" t="s">
        <v>6</v>
      </c>
      <c r="H29" s="22">
        <v>1</v>
      </c>
      <c r="J29" s="45"/>
      <c r="K29" s="37"/>
      <c r="L29" s="46"/>
    </row>
    <row r="30" spans="1:12" x14ac:dyDescent="0.25">
      <c r="A30" s="1" t="s">
        <v>28</v>
      </c>
      <c r="B30" s="2">
        <f>COUNTIF(G3:G47,"OA28")</f>
        <v>0</v>
      </c>
      <c r="C30" s="52" t="str">
        <f>IF(ISERROR(SUMIFS(ALUMNOS!B58:AT58,ALUMNOS!B3:AT3,A30)/B30)," ",SUMIFS(ALUMNOS!B58:AT58,ALUMNOS!B3:AT3,A30)/B30)</f>
        <v xml:space="preserve"> </v>
      </c>
      <c r="E30" s="21">
        <v>28</v>
      </c>
      <c r="F30" s="18" t="s">
        <v>50</v>
      </c>
      <c r="G30" s="31" t="s">
        <v>6</v>
      </c>
      <c r="H30" s="22">
        <v>1</v>
      </c>
      <c r="J30" s="45"/>
      <c r="K30" s="37"/>
      <c r="L30" s="46"/>
    </row>
    <row r="31" spans="1:12" x14ac:dyDescent="0.25">
      <c r="A31" s="1" t="s">
        <v>29</v>
      </c>
      <c r="B31" s="2">
        <f>COUNTIF(G3:G47,"OA29")</f>
        <v>0</v>
      </c>
      <c r="C31" s="52" t="str">
        <f>IF(ISERROR(SUMIFS(ALUMNOS!B58:AT58,ALUMNOS!B3:AT3,A31)/B31)," ",SUMIFS(ALUMNOS!B58:AT58,ALUMNOS!B3:AT3,A31)/B31)</f>
        <v xml:space="preserve"> </v>
      </c>
      <c r="E31" s="21">
        <v>29</v>
      </c>
      <c r="F31" s="18" t="s">
        <v>50</v>
      </c>
      <c r="G31" s="31" t="s">
        <v>6</v>
      </c>
      <c r="H31" s="22">
        <v>1</v>
      </c>
      <c r="J31" s="45"/>
      <c r="K31" s="37"/>
      <c r="L31" s="46"/>
    </row>
    <row r="32" spans="1:12" x14ac:dyDescent="0.25">
      <c r="A32" s="1" t="s">
        <v>30</v>
      </c>
      <c r="B32" s="2">
        <f>COUNTIF(G3:G47,"OA30")</f>
        <v>0</v>
      </c>
      <c r="C32" s="52" t="str">
        <f>IF(ISERROR(SUMIFS(ALUMNOS!B58:AT58,ALUMNOS!B3:AT3,A32)/B32)," ",SUMIFS(ALUMNOS!B58:AT58,ALUMNOS!B3:AT3,A32)/B32)</f>
        <v xml:space="preserve"> </v>
      </c>
      <c r="E32" s="21">
        <v>30</v>
      </c>
      <c r="F32" s="18" t="s">
        <v>50</v>
      </c>
      <c r="G32" s="31" t="s">
        <v>6</v>
      </c>
      <c r="H32" s="22">
        <v>1</v>
      </c>
      <c r="J32" s="45"/>
      <c r="K32" s="37"/>
      <c r="L32" s="46"/>
    </row>
    <row r="33" spans="1:12" x14ac:dyDescent="0.25">
      <c r="A33" s="1" t="s">
        <v>31</v>
      </c>
      <c r="B33" s="2">
        <f>COUNTIF(G3:G47,"OA31")</f>
        <v>0</v>
      </c>
      <c r="C33" s="52" t="str">
        <f>IF(ISERROR(SUMIFS(ALUMNOS!B58:AT58,ALUMNOS!B3:AT3,A33)/B33)," ",SUMIFS(ALUMNOS!B58:AT58,ALUMNOS!B3:AT3,A33)/B33)</f>
        <v xml:space="preserve"> </v>
      </c>
      <c r="E33" s="21">
        <v>31</v>
      </c>
      <c r="F33" s="18"/>
      <c r="G33" s="31"/>
      <c r="H33" s="22"/>
      <c r="J33" s="45"/>
      <c r="K33" s="37"/>
      <c r="L33" s="46"/>
    </row>
    <row r="34" spans="1:12" x14ac:dyDescent="0.25">
      <c r="A34" s="1" t="s">
        <v>32</v>
      </c>
      <c r="B34" s="2">
        <f>COUNTIF(G3:G47,"OA32")</f>
        <v>0</v>
      </c>
      <c r="C34" s="52" t="str">
        <f>IF(ISERROR(SUMIFS(ALUMNOS!B58:AT58,ALUMNOS!B3:AT3,A34)/B34)," ",SUMIFS(ALUMNOS!B58:AT58,ALUMNOS!B3:AT3,A34)/B34)</f>
        <v xml:space="preserve"> </v>
      </c>
      <c r="E34" s="21">
        <v>32</v>
      </c>
      <c r="F34" s="18"/>
      <c r="G34" s="31"/>
      <c r="H34" s="22"/>
      <c r="J34" s="45"/>
      <c r="K34" s="37"/>
      <c r="L34" s="46"/>
    </row>
    <row r="35" spans="1:12" x14ac:dyDescent="0.25">
      <c r="A35" s="1" t="s">
        <v>33</v>
      </c>
      <c r="B35" s="2">
        <f>COUNTIF(G3:G47,"OA33")</f>
        <v>0</v>
      </c>
      <c r="C35" s="52" t="str">
        <f>IF(ISERROR(SUMIFS(ALUMNOS!B58:AT58,ALUMNOS!B3:AT3,A35)/B35)," ",SUMIFS(ALUMNOS!B58:AT58,ALUMNOS!B3:AT3,A35)/B35)</f>
        <v xml:space="preserve"> </v>
      </c>
      <c r="E35" s="21">
        <v>33</v>
      </c>
      <c r="F35" s="18"/>
      <c r="G35" s="31"/>
      <c r="H35" s="22"/>
      <c r="J35" s="45"/>
      <c r="K35" s="37"/>
      <c r="L35" s="46"/>
    </row>
    <row r="36" spans="1:12" x14ac:dyDescent="0.25">
      <c r="A36" s="1" t="s">
        <v>34</v>
      </c>
      <c r="B36" s="2">
        <f>COUNTIF(G3:G47,"OA34")</f>
        <v>0</v>
      </c>
      <c r="C36" s="52" t="str">
        <f>IF(ISERROR(SUMIFS(ALUMNOS!B58:AT58,ALUMNOS!B3:AT3,A36)/B36)," ",SUMIFS(ALUMNOS!B58:AT58,ALUMNOS!B3:AT3,A36)/B36)</f>
        <v xml:space="preserve"> </v>
      </c>
      <c r="E36" s="21">
        <v>34</v>
      </c>
      <c r="F36" s="18"/>
      <c r="G36" s="31"/>
      <c r="H36" s="22"/>
      <c r="J36" s="45"/>
      <c r="K36" s="37"/>
      <c r="L36" s="46"/>
    </row>
    <row r="37" spans="1:12" x14ac:dyDescent="0.25">
      <c r="A37" s="1" t="s">
        <v>35</v>
      </c>
      <c r="B37" s="2">
        <f>COUNTIF(G3:G47,"OA35")</f>
        <v>0</v>
      </c>
      <c r="C37" s="52" t="str">
        <f>IF(ISERROR(SUMIFS(ALUMNOS!B58:AT58,ALUMNOS!B3:AT3,A37)/B37)," ",SUMIFS(ALUMNOS!B58:AT58,ALUMNOS!B3:AT3,A37)/B37)</f>
        <v xml:space="preserve"> </v>
      </c>
      <c r="E37" s="21">
        <v>35</v>
      </c>
      <c r="F37" s="18"/>
      <c r="G37" s="31"/>
      <c r="H37" s="22"/>
      <c r="J37" s="45"/>
      <c r="K37" s="37"/>
      <c r="L37" s="46"/>
    </row>
    <row r="38" spans="1:12" x14ac:dyDescent="0.25">
      <c r="A38" s="1" t="s">
        <v>36</v>
      </c>
      <c r="B38" s="2">
        <f>COUNTIF(G3:G47,"OA36")</f>
        <v>0</v>
      </c>
      <c r="C38" s="52" t="str">
        <f>IF(ISERROR(SUMIFS(ALUMNOS!B58:AT58,ALUMNOS!B3:AT3,A38)/B38)," ",SUMIFS(ALUMNOS!B58:AT58,ALUMNOS!B3:AT3,A38)/B38)</f>
        <v xml:space="preserve"> </v>
      </c>
      <c r="E38" s="21">
        <v>36</v>
      </c>
      <c r="F38" s="18"/>
      <c r="G38" s="31"/>
      <c r="H38" s="22"/>
      <c r="J38" s="45"/>
      <c r="K38" s="37"/>
      <c r="L38" s="46"/>
    </row>
    <row r="39" spans="1:12" x14ac:dyDescent="0.25">
      <c r="A39" s="1" t="s">
        <v>37</v>
      </c>
      <c r="B39" s="2">
        <f>COUNTIF(G3:G47,"OA37")</f>
        <v>0</v>
      </c>
      <c r="C39" s="52" t="str">
        <f>IF(ISERROR(SUMIFS(ALUMNOS!B58:AT58,ALUMNOS!B3:AT3,A39)/B39)," ",SUMIFS(ALUMNOS!B58:AT58,ALUMNOS!B3:AT3,A39)/B39)</f>
        <v xml:space="preserve"> </v>
      </c>
      <c r="E39" s="21">
        <v>37</v>
      </c>
      <c r="F39" s="18"/>
      <c r="G39" s="31"/>
      <c r="H39" s="22"/>
      <c r="J39" s="45"/>
      <c r="K39" s="37"/>
      <c r="L39" s="46"/>
    </row>
    <row r="40" spans="1:12" x14ac:dyDescent="0.25">
      <c r="A40" s="1" t="s">
        <v>38</v>
      </c>
      <c r="B40" s="2">
        <f>COUNTIF(G3:G47,"OA38")</f>
        <v>0</v>
      </c>
      <c r="C40" s="52" t="str">
        <f>IF(ISERROR(SUMIFS(ALUMNOS!B58:AT58,ALUMNOS!B3:AT3,A40)/B40)," ",SUMIFS(ALUMNOS!B58:AT58,ALUMNOS!B3:AT3,A40)/B40)</f>
        <v xml:space="preserve"> </v>
      </c>
      <c r="E40" s="21">
        <v>38</v>
      </c>
      <c r="F40" s="18"/>
      <c r="G40" s="31"/>
      <c r="H40" s="22"/>
      <c r="J40" s="45"/>
      <c r="K40" s="37"/>
      <c r="L40" s="46"/>
    </row>
    <row r="41" spans="1:12" x14ac:dyDescent="0.25">
      <c r="A41" s="1" t="s">
        <v>39</v>
      </c>
      <c r="B41" s="2">
        <f>COUNTIF(G3:G47,"OA39")</f>
        <v>0</v>
      </c>
      <c r="C41" s="52" t="str">
        <f>IF(ISERROR(SUMIFS(ALUMNOS!B58:AT58,ALUMNOS!B3:AT3,A41)/B41)," ",SUMIFS(ALUMNOS!B58:AT58,ALUMNOS!B3:AT3,A41)/B41)</f>
        <v xml:space="preserve"> </v>
      </c>
      <c r="E41" s="21">
        <v>39</v>
      </c>
      <c r="F41" s="18"/>
      <c r="G41" s="31"/>
      <c r="H41" s="22"/>
      <c r="J41" s="45"/>
      <c r="K41" s="37"/>
      <c r="L41" s="46"/>
    </row>
    <row r="42" spans="1:12" x14ac:dyDescent="0.25">
      <c r="A42" s="1" t="s">
        <v>40</v>
      </c>
      <c r="B42" s="2">
        <f>COUNTIF(G3:G47,"OA40")</f>
        <v>0</v>
      </c>
      <c r="C42" s="52" t="str">
        <f>IF(ISERROR(SUMIFS(ALUMNOS!B58:AT58,ALUMNOS!B3:AT3,A42)/B42)," ",SUMIFS(ALUMNOS!B58:AT58,ALUMNOS!B3:AT3,A42)/B42)</f>
        <v xml:space="preserve"> </v>
      </c>
      <c r="E42" s="21">
        <v>40</v>
      </c>
      <c r="F42" s="18"/>
      <c r="G42" s="31"/>
      <c r="H42" s="22"/>
      <c r="J42" s="45"/>
      <c r="K42" s="37"/>
      <c r="L42" s="46"/>
    </row>
    <row r="43" spans="1:12" x14ac:dyDescent="0.25">
      <c r="E43" s="27">
        <v>41</v>
      </c>
      <c r="F43" s="18"/>
      <c r="G43" s="31"/>
      <c r="H43" s="22"/>
      <c r="J43" s="45"/>
      <c r="K43" s="37"/>
      <c r="L43" s="46"/>
    </row>
    <row r="44" spans="1:12" x14ac:dyDescent="0.25">
      <c r="E44" s="27">
        <v>42</v>
      </c>
      <c r="F44" s="18"/>
      <c r="G44" s="31"/>
      <c r="H44" s="22"/>
      <c r="J44" s="45"/>
      <c r="K44" s="37"/>
      <c r="L44" s="46"/>
    </row>
    <row r="45" spans="1:12" x14ac:dyDescent="0.25">
      <c r="E45" s="27">
        <v>43</v>
      </c>
      <c r="F45" s="18"/>
      <c r="G45" s="31"/>
      <c r="H45" s="22"/>
      <c r="J45" s="45"/>
      <c r="K45" s="37"/>
      <c r="L45" s="46"/>
    </row>
    <row r="46" spans="1:12" x14ac:dyDescent="0.25">
      <c r="E46" s="27">
        <v>44</v>
      </c>
      <c r="F46" s="18"/>
      <c r="G46" s="31"/>
      <c r="H46" s="22"/>
      <c r="J46" s="45"/>
      <c r="K46" s="37"/>
      <c r="L46" s="46"/>
    </row>
    <row r="47" spans="1:12" ht="15.75" thickBot="1" x14ac:dyDescent="0.3">
      <c r="E47" s="28">
        <v>45</v>
      </c>
      <c r="F47" s="32"/>
      <c r="G47" s="33"/>
      <c r="H47" s="34"/>
      <c r="J47" s="47"/>
      <c r="K47" s="48"/>
      <c r="L47" s="49"/>
    </row>
    <row r="48" spans="1:12" ht="15.75" thickBot="1" x14ac:dyDescent="0.3"/>
    <row r="49" spans="6:8" x14ac:dyDescent="0.25">
      <c r="F49" s="17" t="s">
        <v>55</v>
      </c>
      <c r="H49" s="17" t="s">
        <v>56</v>
      </c>
    </row>
    <row r="50" spans="6:8" x14ac:dyDescent="0.25">
      <c r="F50" s="35" t="s">
        <v>52</v>
      </c>
      <c r="H50" s="35" t="s">
        <v>54</v>
      </c>
    </row>
    <row r="51" spans="6:8" ht="15.75" thickBot="1" x14ac:dyDescent="0.3">
      <c r="F51" s="36">
        <f>45-COUNTBLANK(F3:F47)</f>
        <v>30</v>
      </c>
      <c r="H51" s="36">
        <f>SUM(H3:H47)</f>
        <v>30</v>
      </c>
    </row>
  </sheetData>
  <mergeCells count="1">
    <mergeCell ref="J1:L1"/>
  </mergeCells>
  <conditionalFormatting sqref="C3:C42">
    <cfRule type="cellIs" dxfId="2" priority="1" operator="greaterThan">
      <formula>0.74</formula>
    </cfRule>
    <cfRule type="cellIs" dxfId="1" priority="2" operator="between">
      <formula>0.5</formula>
      <formula>0.74</formula>
    </cfRule>
    <cfRule type="cellIs" dxfId="0" priority="3" operator="lessThan">
      <formula>0.5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ALUMNOS</vt:lpstr>
      <vt:lpstr>PAUTA</vt:lpstr>
      <vt:lpstr>OA</vt:lpstr>
      <vt:lpstr>OBJETIVO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Cesar</cp:lastModifiedBy>
  <dcterms:created xsi:type="dcterms:W3CDTF">2018-03-17T23:25:23Z</dcterms:created>
  <dcterms:modified xsi:type="dcterms:W3CDTF">2020-02-07T01:20:46Z</dcterms:modified>
</cp:coreProperties>
</file>